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 yWindow="60" windowWidth="9900" windowHeight="11700" tabRatio="787" activeTab="3"/>
  </bookViews>
  <sheets>
    <sheet name="Expenses" sheetId="1" r:id="rId1"/>
    <sheet name="In-Kind Services" sheetId="2" r:id="rId2"/>
    <sheet name="OpStats" sheetId="3" r:id="rId3"/>
    <sheet name="Grant and Reserve Info" sheetId="4" r:id="rId4"/>
    <sheet name="Costs and Rates" sheetId="5" r:id="rId5"/>
    <sheet name="Vehicle Worksheet" sheetId="6" r:id="rId6"/>
    <sheet name="Calculations-AdminONLY" sheetId="7" r:id="rId7"/>
  </sheets>
  <definedNames>
    <definedName name="_xlfn.IFERROR" hidden="1">#NAME?</definedName>
  </definedNames>
  <calcPr fullCalcOnLoad="1"/>
</workbook>
</file>

<file path=xl/sharedStrings.xml><?xml version="1.0" encoding="utf-8"?>
<sst xmlns="http://schemas.openxmlformats.org/spreadsheetml/2006/main" count="549" uniqueCount="466">
  <si>
    <t>G121</t>
  </si>
  <si>
    <t>SALARIES AND WAGES - FULL TIME</t>
  </si>
  <si>
    <t>G122</t>
  </si>
  <si>
    <t>SALARIES AND WAGES - OVERTIME</t>
  </si>
  <si>
    <t>G125</t>
  </si>
  <si>
    <t>SALARIES AND WAGES-PART-TIME (BENEFITS)</t>
  </si>
  <si>
    <t>G126</t>
  </si>
  <si>
    <t>SAL. AND WAGE-TEMP/PT-TIME (NO BENEFITS)</t>
  </si>
  <si>
    <t>G127</t>
  </si>
  <si>
    <t>SALARIES AND WAGES - LONGEVITY</t>
  </si>
  <si>
    <t>G181</t>
  </si>
  <si>
    <t>SOCIAL SECURITY CONTRIBUTION</t>
  </si>
  <si>
    <t>G182</t>
  </si>
  <si>
    <t>RETIREMENT CONTRIBUTION</t>
  </si>
  <si>
    <t>G183</t>
  </si>
  <si>
    <t>HOSPITALIZATION INSURANCE CONTRIBUTION</t>
  </si>
  <si>
    <t>G184</t>
  </si>
  <si>
    <t>DISABILITY INSURANCE CONTRIBUTION</t>
  </si>
  <si>
    <t>G185</t>
  </si>
  <si>
    <t xml:space="preserve">UNEMPLOYMENT COMPENSATION </t>
  </si>
  <si>
    <t>G186</t>
  </si>
  <si>
    <t>WORKER'S COMPENSATION</t>
  </si>
  <si>
    <t>G187</t>
  </si>
  <si>
    <t>PAYMENT FOR RELEASED TIME</t>
  </si>
  <si>
    <t>G188</t>
  </si>
  <si>
    <t>FLEXIBLE BENEFIT ADMINISTRATION FEE</t>
  </si>
  <si>
    <t>G189</t>
  </si>
  <si>
    <t>OTHER (PHYSICALS, BONUS, INS, ETC.)</t>
  </si>
  <si>
    <t>G191</t>
  </si>
  <si>
    <t>ACCOUNTING</t>
  </si>
  <si>
    <t>G192</t>
  </si>
  <si>
    <t>LEGAL</t>
  </si>
  <si>
    <t>G195</t>
  </si>
  <si>
    <t>MANAGEMENT CONSULTANT</t>
  </si>
  <si>
    <t>G196</t>
  </si>
  <si>
    <t>DRUG &amp; ALCOHOL TESTING CONTRACT</t>
  </si>
  <si>
    <t>G197</t>
  </si>
  <si>
    <t>DRUG &amp; ALCOHOL TESTS</t>
  </si>
  <si>
    <t>G198</t>
  </si>
  <si>
    <t>MEDICAL REVIEW OFFICER</t>
  </si>
  <si>
    <t>G199</t>
  </si>
  <si>
    <t>OTHER - PROFESSIONAL SERVICES</t>
  </si>
  <si>
    <t>G211</t>
  </si>
  <si>
    <t>JANITORIAL SUPPLIES - (HOUSEKEEPING)</t>
  </si>
  <si>
    <t>G212</t>
  </si>
  <si>
    <t>UNIFORMS</t>
  </si>
  <si>
    <t>G261</t>
  </si>
  <si>
    <t>OFFICE SUPPLIES AND MATERIALS</t>
  </si>
  <si>
    <t>G271</t>
  </si>
  <si>
    <t>DONATED / CONTRIBUTED SUPPLIES/EQUIP</t>
  </si>
  <si>
    <t>G281</t>
  </si>
  <si>
    <t>AIR CONDITIONER / FURNACE FILTERS</t>
  </si>
  <si>
    <t>G291</t>
  </si>
  <si>
    <t>COMPUTER SUPPLIES</t>
  </si>
  <si>
    <t>G292</t>
  </si>
  <si>
    <t>FIRE EXTINGUISHER (RECHARGING SYSTEM)</t>
  </si>
  <si>
    <t>G311</t>
  </si>
  <si>
    <t xml:space="preserve">TRAVEL </t>
  </si>
  <si>
    <t>G312</t>
  </si>
  <si>
    <t>TRAVEL SUBSISTENCE</t>
  </si>
  <si>
    <t>G314</t>
  </si>
  <si>
    <t xml:space="preserve">TRAVEL - MOTOR-POOL OR LEASED VEHICLE </t>
  </si>
  <si>
    <t>G321</t>
  </si>
  <si>
    <t>TELEPHONE SERVICE</t>
  </si>
  <si>
    <t>G322</t>
  </si>
  <si>
    <t>INTERNET SERVICE PROVIDER FEE</t>
  </si>
  <si>
    <t>G323</t>
  </si>
  <si>
    <t>COMBINED SERVICE FEE</t>
  </si>
  <si>
    <t>G325</t>
  </si>
  <si>
    <t>POSTAGE</t>
  </si>
  <si>
    <t>G329</t>
  </si>
  <si>
    <t>OTHER COMMUNICATIONS</t>
  </si>
  <si>
    <t>G331</t>
  </si>
  <si>
    <t>ELECTRICITY</t>
  </si>
  <si>
    <t>G332</t>
  </si>
  <si>
    <t>FUEL OIL</t>
  </si>
  <si>
    <t>G333</t>
  </si>
  <si>
    <t>NATURAL GAS</t>
  </si>
  <si>
    <t>G334</t>
  </si>
  <si>
    <t>WATER</t>
  </si>
  <si>
    <t>G335</t>
  </si>
  <si>
    <t>SEWER</t>
  </si>
  <si>
    <t>G336</t>
  </si>
  <si>
    <t>TRASH COLLECTION</t>
  </si>
  <si>
    <t>G337</t>
  </si>
  <si>
    <t>SINGLE/COMBINED UTILITY BILL</t>
  </si>
  <si>
    <t>G339</t>
  </si>
  <si>
    <t>OTHER UTILITIES</t>
  </si>
  <si>
    <t>G341</t>
  </si>
  <si>
    <t>PRINTING AND REPRODUCTION</t>
  </si>
  <si>
    <t>G349</t>
  </si>
  <si>
    <t>OTHER PRINTING AND BINDING</t>
  </si>
  <si>
    <t>G355</t>
  </si>
  <si>
    <t>REPAIR &amp; MAINT-OFFICE/COMPUTER EQUIP</t>
  </si>
  <si>
    <t>G357</t>
  </si>
  <si>
    <t>REPAIRS &amp; MAINTENANCE - COMM EQUIP</t>
  </si>
  <si>
    <t>G359</t>
  </si>
  <si>
    <t>OTHER REPAIRS &amp; MAINTENANCE</t>
  </si>
  <si>
    <t>G361</t>
  </si>
  <si>
    <t>DONATED / CONTRIBUTED LABOR/SERVICES</t>
  </si>
  <si>
    <t>G371</t>
  </si>
  <si>
    <t>MARKETING - PAID ADVERTISEMENTS</t>
  </si>
  <si>
    <t>G372</t>
  </si>
  <si>
    <t>PROMOTIONAL ITEMS</t>
  </si>
  <si>
    <t>G373</t>
  </si>
  <si>
    <t>OTHER ADVERTISING/PROMOTION MEDIA</t>
  </si>
  <si>
    <t>G381</t>
  </si>
  <si>
    <t>COMPUTER PROGRAMMING SERVICES</t>
  </si>
  <si>
    <t>G382</t>
  </si>
  <si>
    <t>COMPUTER SUPPORT/TECH ASSISTANCE SVS</t>
  </si>
  <si>
    <t>G391</t>
  </si>
  <si>
    <t>LEGAL ADVERTISING</t>
  </si>
  <si>
    <t>G393</t>
  </si>
  <si>
    <t>TEMPORARY HELP</t>
  </si>
  <si>
    <t>G394</t>
  </si>
  <si>
    <t>CLEANING SERVICES</t>
  </si>
  <si>
    <t>G395</t>
  </si>
  <si>
    <t>TRAINING - EMPLOYEE EDUCATION EXPENSE</t>
  </si>
  <si>
    <t>G396</t>
  </si>
  <si>
    <t>MANAGEMENT SERVICES</t>
  </si>
  <si>
    <t>G398</t>
  </si>
  <si>
    <t>SECURITY SERVICES</t>
  </si>
  <si>
    <t>G399</t>
  </si>
  <si>
    <t>OTHER SERVICES</t>
  </si>
  <si>
    <t>G411</t>
  </si>
  <si>
    <t>RENT OF LAND</t>
  </si>
  <si>
    <t>G412</t>
  </si>
  <si>
    <t>RENT OF BUILDING</t>
  </si>
  <si>
    <t>G413</t>
  </si>
  <si>
    <t>RENT OF OFFICES</t>
  </si>
  <si>
    <t>G419</t>
  </si>
  <si>
    <t>OTHER RENTAL</t>
  </si>
  <si>
    <t>G421</t>
  </si>
  <si>
    <t>LEASE OF COMPUTER HARDWARE</t>
  </si>
  <si>
    <t>G422</t>
  </si>
  <si>
    <t>LEASE OF COMPUTER SOFTWARE</t>
  </si>
  <si>
    <t>G431</t>
  </si>
  <si>
    <t>LEASE OF REPRODUCTION EQUIPMENT</t>
  </si>
  <si>
    <t>G432</t>
  </si>
  <si>
    <t>LEASE OF POSTAL METER</t>
  </si>
  <si>
    <t>G433</t>
  </si>
  <si>
    <t>LEASE OF COMMUNICATION EQUIPMENT</t>
  </si>
  <si>
    <t>G439</t>
  </si>
  <si>
    <t>LEASE OF OTHER EQUIPMENT</t>
  </si>
  <si>
    <t>G441</t>
  </si>
  <si>
    <t>MAINTENANCE CONTRACTS - COMM EQUIP</t>
  </si>
  <si>
    <t>G442</t>
  </si>
  <si>
    <t>MAINTENANCE CONTRACTS - OFFICE EQUIP</t>
  </si>
  <si>
    <t>G443</t>
  </si>
  <si>
    <t>MAINTENANCE CONTRACTS - REPRO EQUIP</t>
  </si>
  <si>
    <t>G445</t>
  </si>
  <si>
    <t>MAINTENANCE CONTRACT-COMPUTER EQUIP</t>
  </si>
  <si>
    <t>G449</t>
  </si>
  <si>
    <t>G451</t>
  </si>
  <si>
    <t>INSURANCE - PROPERTY &amp; GENERAL LIABILITY</t>
  </si>
  <si>
    <t>G452</t>
  </si>
  <si>
    <t>INSURANCE - VEHICLES</t>
  </si>
  <si>
    <t>G453</t>
  </si>
  <si>
    <t>INSURANCE - FIDELITY</t>
  </si>
  <si>
    <t>G454</t>
  </si>
  <si>
    <t>INSURANCE - PROFESSIONAL LIABILITIES</t>
  </si>
  <si>
    <t>G455</t>
  </si>
  <si>
    <t>INSURANCE - SPECIAL LIABILITIES</t>
  </si>
  <si>
    <t>G471</t>
  </si>
  <si>
    <t>DONATED / CONTRIBUTED SPACE</t>
  </si>
  <si>
    <t>G481</t>
  </si>
  <si>
    <t>CENTRAL SERVICES - INDIRECT COSTS</t>
  </si>
  <si>
    <t>G491</t>
  </si>
  <si>
    <t>DUES AND SUBSCRIPTIONS</t>
  </si>
  <si>
    <t>G499</t>
  </si>
  <si>
    <t>G621</t>
  </si>
  <si>
    <t>VOLUNTEER REIMBURSEMENT</t>
  </si>
  <si>
    <t>G693</t>
  </si>
  <si>
    <t>PAYMENT MADE ON COOPERATIVE AGREEMENT</t>
  </si>
  <si>
    <t>G751</t>
  </si>
  <si>
    <t>DEBT SERVICE CHARGES</t>
  </si>
  <si>
    <t>G752</t>
  </si>
  <si>
    <t>CALL PREMIUMS</t>
  </si>
  <si>
    <t>G821</t>
  </si>
  <si>
    <t>G822</t>
  </si>
  <si>
    <t>CAPITAL RESERVE FUND</t>
  </si>
  <si>
    <t>G832</t>
  </si>
  <si>
    <t>NC SALES TAXES</t>
  </si>
  <si>
    <t>G834</t>
  </si>
  <si>
    <t>COUNTY SALES TAXES</t>
  </si>
  <si>
    <t>G835</t>
  </si>
  <si>
    <t>FEDERAL EXCISE TAXES</t>
  </si>
  <si>
    <t>G839</t>
  </si>
  <si>
    <t>OTHER TAXES</t>
  </si>
  <si>
    <t>G843</t>
  </si>
  <si>
    <t>ADVERTISING EXPENSES</t>
  </si>
  <si>
    <t>G844</t>
  </si>
  <si>
    <t>INSURANCE SETTLEMENTS</t>
  </si>
  <si>
    <t>G849</t>
  </si>
  <si>
    <t>OTHER CONTRA ACCOUNTS</t>
  </si>
  <si>
    <t>G873</t>
  </si>
  <si>
    <t>BAD DEBTS--ENTERPRISE</t>
  </si>
  <si>
    <t>G879</t>
  </si>
  <si>
    <t>BAD DEBTS--OTHER</t>
  </si>
  <si>
    <t>G881</t>
  </si>
  <si>
    <t>PURCHASE FOR INVENTORY</t>
  </si>
  <si>
    <t>G882</t>
  </si>
  <si>
    <t>ISSUES FROM INVENTORY</t>
  </si>
  <si>
    <t>G233</t>
  </si>
  <si>
    <t>FIRST AID SUPPLIES (REPLACEMENT)</t>
  </si>
  <si>
    <t>G251</t>
  </si>
  <si>
    <t>MOTOR FUELS &amp; LUBRICATION</t>
  </si>
  <si>
    <t>G252</t>
  </si>
  <si>
    <t>TIRES AND TUBES</t>
  </si>
  <si>
    <t>G253</t>
  </si>
  <si>
    <t>ASSOCIATED CAPITAL MAINTENANCE</t>
  </si>
  <si>
    <t>G254</t>
  </si>
  <si>
    <t>LICENSES, TAGS &amp; FEES</t>
  </si>
  <si>
    <t>G255</t>
  </si>
  <si>
    <t>VEHICLE CLEANING SUPPLIES</t>
  </si>
  <si>
    <t>G256</t>
  </si>
  <si>
    <t>HAND TOOLS</t>
  </si>
  <si>
    <t>G257</t>
  </si>
  <si>
    <t>VEHICLE SIGN &amp; PAINT SUPPLIES</t>
  </si>
  <si>
    <t>G258</t>
  </si>
  <si>
    <t>VEHICLE TOUCH-UP PAINT</t>
  </si>
  <si>
    <t>G259</t>
  </si>
  <si>
    <t>OTHER VEHICLE SUPPLIES</t>
  </si>
  <si>
    <t>G313</t>
  </si>
  <si>
    <t>TRANSPORTATION OF CLIENTS/OTHERS</t>
  </si>
  <si>
    <t>G353</t>
  </si>
  <si>
    <t>REPAIRS &amp; MAINTENANCE - VEHICLES</t>
  </si>
  <si>
    <t>G354</t>
  </si>
  <si>
    <t>REPAIRS &amp; MAINTENANCE - SHOP EQUIPMENT</t>
  </si>
  <si>
    <t>G392</t>
  </si>
  <si>
    <t>LAUNDRY AND DRY CLEANING</t>
  </si>
  <si>
    <t>G444</t>
  </si>
  <si>
    <t>MAINTENANCE CONTRACTS - VEHICLES</t>
  </si>
  <si>
    <t>G446</t>
  </si>
  <si>
    <t>MAINTENANCE CONTRACTS - TIRES</t>
  </si>
  <si>
    <t>OTHER SERVICE &amp; MAINTENANCE CONTRACTS</t>
  </si>
  <si>
    <t>OTHER FIXED CHARGES</t>
  </si>
  <si>
    <t>G611</t>
  </si>
  <si>
    <t>DIRECT PURCHASE OF SERVICE (PRIVATE)</t>
  </si>
  <si>
    <t>G612</t>
  </si>
  <si>
    <t>USER SIDE SUBSIDY</t>
  </si>
  <si>
    <t>G613</t>
  </si>
  <si>
    <t>PURCHASE OF PARATRANSIT SERVICE</t>
  </si>
  <si>
    <t>G641</t>
  </si>
  <si>
    <t>DIRECT PURCHASE OF SERVICE (PUBLIC)</t>
  </si>
  <si>
    <t>G833</t>
  </si>
  <si>
    <t>NC GAS TAX REFUND</t>
  </si>
  <si>
    <t>G836</t>
  </si>
  <si>
    <t>FEDERAL GAS TAX REFUND</t>
  </si>
  <si>
    <t>G841</t>
  </si>
  <si>
    <t>CHARTER EXPENSES</t>
  </si>
  <si>
    <t>G842</t>
  </si>
  <si>
    <t>GARAGE SERVICES</t>
  </si>
  <si>
    <t>G847</t>
  </si>
  <si>
    <t>INCOME FROM EDTAP PROGRAM</t>
  </si>
  <si>
    <t>Operating Statistics</t>
  </si>
  <si>
    <t>Program Reserve Information</t>
  </si>
  <si>
    <t>Total Miles</t>
  </si>
  <si>
    <t>Total Hours</t>
  </si>
  <si>
    <t>Total Passengers</t>
  </si>
  <si>
    <t>Mile</t>
  </si>
  <si>
    <t>Hour</t>
  </si>
  <si>
    <t>Fixed Hours Allocation</t>
  </si>
  <si>
    <t>Fixed Miles Allocation</t>
  </si>
  <si>
    <t>Total Miles Cost</t>
  </si>
  <si>
    <t>Total Hours Cost</t>
  </si>
  <si>
    <t>Miles Rate</t>
  </si>
  <si>
    <t>Hours Rate</t>
  </si>
  <si>
    <t xml:space="preserve">Hours Cost % </t>
  </si>
  <si>
    <t>Miles Cost %</t>
  </si>
  <si>
    <t>Base Rate</t>
  </si>
  <si>
    <t>Hour/Mile Combo Calculations With Grants Discounted</t>
  </si>
  <si>
    <t>Vehicle Type</t>
  </si>
  <si>
    <t>Number of Vehicles</t>
  </si>
  <si>
    <t>DO NOT ALTER</t>
  </si>
  <si>
    <t>Passengers:</t>
  </si>
  <si>
    <t>Total Amount to be Set Aside for Program Reserve:</t>
  </si>
  <si>
    <t>Percent to set Aside for Program Reserve:</t>
  </si>
  <si>
    <t>Rate with Program Reserve</t>
  </si>
  <si>
    <t>Rate with Capital Reserve</t>
  </si>
  <si>
    <t xml:space="preserve">OpStats Information </t>
  </si>
  <si>
    <t>Grants to be Deducted</t>
  </si>
  <si>
    <t xml:space="preserve">Budget Information </t>
  </si>
  <si>
    <t>Grant, Reserve and Vehicle Information</t>
  </si>
  <si>
    <t>Total  Program Reserve</t>
  </si>
  <si>
    <t xml:space="preserve">Information in the grey boxes below is auto-filled from previous data entry and calculations sheets. Do not re-enter data. </t>
  </si>
  <si>
    <t>Total Fixed Costs</t>
  </si>
  <si>
    <t>Total Variable Hour Costs</t>
  </si>
  <si>
    <t>Total Variable Mile Costs</t>
  </si>
  <si>
    <t>Total Cost of Service</t>
  </si>
  <si>
    <t>CENTER AISLE VAN</t>
  </si>
  <si>
    <t>LIFT EQUIPPED VAN</t>
  </si>
  <si>
    <t>MINI-VAN</t>
  </si>
  <si>
    <t>SERVICE VEHICLE</t>
  </si>
  <si>
    <t>VAN CONVERSION</t>
  </si>
  <si>
    <t>20 FT LIGHT TRANSIT VEHICLE</t>
  </si>
  <si>
    <t>20 FT LIGHT TRANSIT VEHICLE W/LIFT</t>
  </si>
  <si>
    <t>22 FT LIGHT TRANSIT VEHICLE W/ LIFT</t>
  </si>
  <si>
    <t>25 FT LIGHT TRANSIT VEHICLE W/ LIFT</t>
  </si>
  <si>
    <t>28 FT LIGHT TRANSIT VEHICLE W/LIFT</t>
  </si>
  <si>
    <t>30 TO 40 FT TRANSIT BUS W/ LIFT 10-YR</t>
  </si>
  <si>
    <t>30 TO 40 FT TRANSIT BUS W/ LIFT 12-YR</t>
  </si>
  <si>
    <t>MINI-VAN (REPLACEMENT)</t>
  </si>
  <si>
    <t>LIFT EQUIPPED VAN (REPLACEMENT)</t>
  </si>
  <si>
    <t xml:space="preserve">Total Capital Reserve Additon </t>
  </si>
  <si>
    <t>W/Cap Reserve</t>
  </si>
  <si>
    <t>Hour/Mile Combo Calculations Without Grants Discounted</t>
  </si>
  <si>
    <t>Total With Program Reserve</t>
  </si>
  <si>
    <t>Total With Capital Reserve</t>
  </si>
  <si>
    <t>Total Cost Less Grants With Program Reserve</t>
  </si>
  <si>
    <t>Total Cost Less Grants With Capital Reserve</t>
  </si>
  <si>
    <t>Total with Program and Capital Reserves</t>
  </si>
  <si>
    <t>Total Cost Less Grants with Program and Capital Reserves</t>
  </si>
  <si>
    <t>Total Cost of Service Less Grants</t>
  </si>
  <si>
    <t>Rate with  Program and Capital Reserve</t>
  </si>
  <si>
    <t>Per Vehicle Cost</t>
  </si>
  <si>
    <t>&amp;</t>
  </si>
  <si>
    <t xml:space="preserve">Enter the number of vehicles in your fleet of each type </t>
  </si>
  <si>
    <t>15% Local Match:</t>
  </si>
  <si>
    <t>Hours:</t>
  </si>
  <si>
    <t>Miles:</t>
  </si>
  <si>
    <t>Enter each type of vehicle in your fleet with one vehicle type per row. You can use the types provided or enter your own.</t>
  </si>
  <si>
    <t>Cost per Mile (Assuming 100,000 mile vehicle life)</t>
  </si>
  <si>
    <t>Count of Vehicles in Fleet</t>
  </si>
  <si>
    <t>Cost Per Mile for Vehicle Type</t>
  </si>
  <si>
    <t>Totals:</t>
  </si>
  <si>
    <t>Total Cost Per Vehicle Mile:</t>
  </si>
  <si>
    <t>Vehicle Information Worksheet</t>
  </si>
  <si>
    <t>Capital Reserve Information</t>
  </si>
  <si>
    <t xml:space="preserve">If you would like to add a set amount for the Capital Reserve, enter that amount to in the yellow box to the right. </t>
  </si>
  <si>
    <t>Total Capital Reserve Amount</t>
  </si>
  <si>
    <r>
      <t xml:space="preserve">Enter the </t>
    </r>
    <r>
      <rPr>
        <u val="single"/>
        <sz val="10"/>
        <color indexed="8"/>
        <rFont val="Calibri"/>
        <family val="2"/>
      </rPr>
      <t>per vehicle</t>
    </r>
    <r>
      <rPr>
        <sz val="10"/>
        <color indexed="8"/>
        <rFont val="Calibri"/>
        <family val="2"/>
      </rPr>
      <t xml:space="preserve"> replacement cost for each vehicle type</t>
    </r>
  </si>
  <si>
    <t>10% of vehicle cost (system responsibility)</t>
  </si>
  <si>
    <t>G129</t>
  </si>
  <si>
    <t>SALARIES, TRAVEL, AND OTHER ADMIN COSTS</t>
  </si>
  <si>
    <t>EXPENSES</t>
  </si>
  <si>
    <t>Salaries and Wages</t>
  </si>
  <si>
    <t>Fringe Benefits</t>
  </si>
  <si>
    <t>Professional Services</t>
  </si>
  <si>
    <t>Supplies and Materials</t>
  </si>
  <si>
    <t>Household and Cleaning Supplies</t>
  </si>
  <si>
    <t>Office Supplies and Materials</t>
  </si>
  <si>
    <t>Donated/Contributed Supplies/Equipment</t>
  </si>
  <si>
    <t>Heating and Utility Supplies</t>
  </si>
  <si>
    <t>Other Supplies and Materials</t>
  </si>
  <si>
    <t>Travel and Transportation</t>
  </si>
  <si>
    <t>Current Obligations and Services</t>
  </si>
  <si>
    <t>Communications</t>
  </si>
  <si>
    <t>Utilities</t>
  </si>
  <si>
    <t>Printing and Binding</t>
  </si>
  <si>
    <t>Repairs and Maintenance</t>
  </si>
  <si>
    <t>Donated/Contributed Labor/Services</t>
  </si>
  <si>
    <t>Advertising/Promotion Media</t>
  </si>
  <si>
    <t>Computer Support Services</t>
  </si>
  <si>
    <t>Other Services</t>
  </si>
  <si>
    <t>Fixed Charges and Other Services</t>
  </si>
  <si>
    <t>Rental of Real Property</t>
  </si>
  <si>
    <t>Lease of Computer Equipment</t>
  </si>
  <si>
    <t>Lease of Other Equipment</t>
  </si>
  <si>
    <t>Services and Maintance Contracts</t>
  </si>
  <si>
    <t>Insurance and Bonding</t>
  </si>
  <si>
    <t>Donated/Contributed Space</t>
  </si>
  <si>
    <t>Indirect Costs</t>
  </si>
  <si>
    <t>Other Fixed Charges/Current Expenses</t>
  </si>
  <si>
    <t>Contracts, Grants, Subsidies and Allocations</t>
  </si>
  <si>
    <t>Purchased Transportation Services</t>
  </si>
  <si>
    <t>Other Contracts, Grants and Subsidies</t>
  </si>
  <si>
    <t>Debt Service</t>
  </si>
  <si>
    <t>Other Debt Service</t>
  </si>
  <si>
    <t>Transfers and Refunds (Contra Accounts)</t>
  </si>
  <si>
    <t>Educational and First Aid Supplies</t>
  </si>
  <si>
    <t>Vehicle Supplies and Materials</t>
  </si>
  <si>
    <t>Private Operator Contracts</t>
  </si>
  <si>
    <t>Public Operator Contracts</t>
  </si>
  <si>
    <t>Operating Expenses</t>
  </si>
  <si>
    <t>Fixed Expense</t>
  </si>
  <si>
    <t>Variable Hours Expense</t>
  </si>
  <si>
    <t>Variable Miles Expense</t>
  </si>
  <si>
    <t>Category/Name</t>
  </si>
  <si>
    <t>Administrative Total</t>
  </si>
  <si>
    <t>Operating Total</t>
  </si>
  <si>
    <t>Fixed Cost Total</t>
  </si>
  <si>
    <t>GENERAL FUND</t>
  </si>
  <si>
    <t xml:space="preserve">UPTAS Code </t>
  </si>
  <si>
    <t xml:space="preserve">Group </t>
  </si>
  <si>
    <t>Admin Expenses (Fixed)</t>
  </si>
  <si>
    <t>Interfund Transfers (MUST ENTER NEGATIVE NUMBER)</t>
  </si>
  <si>
    <t>Reimburseable Taxes (MUST ENTER NEGATIVE NUMBER)</t>
  </si>
  <si>
    <t>Other Transfers and Refunds (MUST ENTER NEGATIVE NUMBER)</t>
  </si>
  <si>
    <t>Receiveables Written Off (MUST ENTER NEGATIVE NUMBER)</t>
  </si>
  <si>
    <t>Inventory Changes (MUST ENTER NEGATIVE NUMBER)</t>
  </si>
  <si>
    <t xml:space="preserve">If the formulas on this sheet are changed, the rates may not calculate properly. "DIV/0!" or "#VALUE!" in these fields is acceptable and does not indicate a problem with the formulas. </t>
  </si>
  <si>
    <t>Cost and Rate Outputs</t>
  </si>
  <si>
    <t>CTP Grant Information</t>
  </si>
  <si>
    <t>Enter the dollar amount for your total CTP grants received (including the local match) in the yellow box below. The "15% local Match" and "Actual Grants to be Deducted" fields will automatically calculate.</t>
  </si>
  <si>
    <t>TOTAL CTP Grants Received:</t>
  </si>
  <si>
    <t>Actual Amount to be Deducted:</t>
  </si>
  <si>
    <t>Enter the percentage you wish to set aside as a program reserve in the yellow box below. Do not enter a "%" symbol. The "Total Amount to be Set Aside for Program Reserve" field will automatically calculate.</t>
  </si>
  <si>
    <r>
      <t xml:space="preserve">Code Total </t>
    </r>
    <r>
      <rPr>
        <b/>
        <sz val="11"/>
        <color indexed="10"/>
        <rFont val="Calibri"/>
        <family val="2"/>
      </rPr>
      <t>(NO DATA ENTRY)</t>
    </r>
  </si>
  <si>
    <t>Personnel Services</t>
  </si>
  <si>
    <t>In-Kind Services</t>
  </si>
  <si>
    <t>Value of In-Kind Service(s)</t>
  </si>
  <si>
    <t>Explanation of Services</t>
  </si>
  <si>
    <t>HUMAN RESOURCES</t>
  </si>
  <si>
    <t>INFORMATION TECHNOLOGY</t>
  </si>
  <si>
    <t>OTHER</t>
  </si>
  <si>
    <t>FUEL</t>
  </si>
  <si>
    <t>MAINTENANCE COSTS</t>
  </si>
  <si>
    <t>PARTS</t>
  </si>
  <si>
    <t>RENT</t>
  </si>
  <si>
    <t>UTILITIES</t>
  </si>
  <si>
    <t>VEHICLES</t>
  </si>
  <si>
    <t>COMPUTERS/TECHNOLOGY</t>
  </si>
  <si>
    <t>ESSENTIAL SERVICES- Fixed Expenses</t>
  </si>
  <si>
    <t>MAINTENANCE- Variable Miles Expenses</t>
  </si>
  <si>
    <t>RETIREMENT CONTRIBUTION- ADMINISTRATIVE</t>
  </si>
  <si>
    <t>BENEFITS- ADMINISTRATIVE</t>
  </si>
  <si>
    <t>SALARIES- ADMINISTRATIVE</t>
  </si>
  <si>
    <t>SALARIES- OPERATING</t>
  </si>
  <si>
    <t>BENEFITS- OPERATING</t>
  </si>
  <si>
    <t>RETIREMENT CONTRIBUTION- OPERATING</t>
  </si>
  <si>
    <t>In-Kind Services are those services supplied by a parent organization or other agency that eliminate the need for the transportation system to provide the same services.</t>
  </si>
  <si>
    <t xml:space="preserve">   </t>
  </si>
  <si>
    <t>&gt; Common examples of in-kind services include rent/utilities, payment of salaries/benefits/retirement plans to employees; use of human resource, legal, IT, or other essential services; and, maintenance/parts/fuel costs.</t>
  </si>
  <si>
    <t xml:space="preserve">&gt; Stand-alone authorities and other entities may not have in-kind services. </t>
  </si>
  <si>
    <t xml:space="preserve">&gt; Many county-run transportation systems do experience in-kind services. </t>
  </si>
  <si>
    <t>&gt; Accounting for in-kind services is essential to understand the complete expenses associated with transportation service delivery.</t>
  </si>
  <si>
    <t>&gt; In addition, in many grant applications, in-kind services can be used as the local match (meaning that no actual money is required for the match).</t>
  </si>
  <si>
    <t>FACILITIES- Fixed Expenses</t>
  </si>
  <si>
    <t>CAPITAL- Fixed Expenses</t>
  </si>
  <si>
    <t>PERSONNEL- Fixed for Administrative, Variable Hours for Operating</t>
  </si>
  <si>
    <t>SUBTOTAL</t>
  </si>
  <si>
    <t>Fixed Expense In-Kind Total</t>
  </si>
  <si>
    <t>Variable Miles Expense In-Kind Total</t>
  </si>
  <si>
    <t>Variable Hours Expense In-Kind Total</t>
  </si>
  <si>
    <t>&gt; The information on this worksheet can be transferred to the Expenses page to determine the impacts on costs and rates if the in-kind services are eliminated/reduced</t>
  </si>
  <si>
    <t>ACCOUNTING/FINANCIAL</t>
  </si>
  <si>
    <t>OTHER- ADMINSTRATIVE</t>
  </si>
  <si>
    <t>OTHER- OPERATING</t>
  </si>
  <si>
    <t>always $0, no cells are attributed to variable hours</t>
  </si>
  <si>
    <t xml:space="preserve">If you would like to add an amount to the Capital Reserve based on your fleet size, click here to go to the "Vehicle Worksheet". Fill it out completely, and the correct amount will fill in to the right. It will then be added to the lump sum above, if you entered one. </t>
  </si>
  <si>
    <t>Percentages stay the same with/without grants and capital reserve since these moneys go into fixed costs</t>
  </si>
  <si>
    <t>Grants and reserve go into fixed costs and are proportionally split based on Hours Cost % and Miles Cost %</t>
  </si>
  <si>
    <t>Output WITHOUT Grants Discounted- True Cost of Service</t>
  </si>
  <si>
    <t>Output WITH Grants Discounted- Typically You Will Use This Section</t>
  </si>
  <si>
    <t>W/Prog Reserve</t>
  </si>
  <si>
    <t>W/Prog and Cap Reserve</t>
  </si>
  <si>
    <t>W/O Any Reserve</t>
  </si>
  <si>
    <t>Percentages stay the same with/without grants and reserves since these moneys go into fixed costs</t>
  </si>
  <si>
    <t>xx</t>
  </si>
  <si>
    <t>Passenger</t>
  </si>
  <si>
    <t>Passenger Rate</t>
  </si>
  <si>
    <t>Fixed Costs</t>
  </si>
  <si>
    <t>Hours/Miles/Pass Rate</t>
  </si>
  <si>
    <t>Hours/Miles Rate</t>
  </si>
  <si>
    <t>Hours/Miles rates stays same because reserves go into fixed costs</t>
  </si>
  <si>
    <t>Fixed costs are added into the hours/miles rates based on the percent cost share</t>
  </si>
  <si>
    <t>Fixed costs are covered by the passenger rate, hours costs are purely hour expenses, miles costs are purely miles expenses</t>
  </si>
  <si>
    <t>Type of Miles/Hours</t>
  </si>
  <si>
    <t>ex. Service, Revenue, Passenger</t>
  </si>
  <si>
    <r>
      <t xml:space="preserve">Enter the cost for each UPTAS Code in the column(s) that is yellow. Some codes may have more than one available column; split the cost for those codes appropriately. </t>
    </r>
    <r>
      <rPr>
        <b/>
        <sz val="10"/>
        <color indexed="10"/>
        <rFont val="Calibri"/>
        <family val="2"/>
      </rPr>
      <t>For systems that broker service to outside providers, you must complete one workbook for service provided by the transit system and a separate workbook for service provided by the broker. When using two or more workbooks, be certain that the total expenses and total grants add up to the grand total for the transit system to avoid double-counting items.</t>
    </r>
  </si>
  <si>
    <t>Per Passenger Trip</t>
  </si>
  <si>
    <r>
      <t xml:space="preserve">Enter the miles, hours and passengers that the transit system provided or will provide in the yellow boxes below. </t>
    </r>
    <r>
      <rPr>
        <sz val="14"/>
        <color indexed="10"/>
        <rFont val="Calibri"/>
        <family val="2"/>
      </rPr>
      <t>Only enter operating statistics for the mode for which you entered expenses</t>
    </r>
    <r>
      <rPr>
        <sz val="14"/>
        <color indexed="8"/>
        <rFont val="Calibri"/>
        <family val="2"/>
      </rPr>
      <t>. Brokered services and services provided in-house must be budgeted for separately.</t>
    </r>
  </si>
  <si>
    <t>Service</t>
  </si>
  <si>
    <t>County Manager</t>
  </si>
  <si>
    <t xml:space="preserve">Columbus Complex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</si>
</sst>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quot;$&quot;#,##0"/>
    <numFmt numFmtId="167" formatCode="0.0%"/>
    <numFmt numFmtId="168" formatCode="&quot;$&quot;#,##0.000"/>
    <numFmt numFmtId="169" formatCode="&quot;$&quot;#,##0.0000"/>
    <numFmt numFmtId="170" formatCode="&quot;$&quot;#,##0.00000"/>
    <numFmt numFmtId="171" formatCode="#,##0.000"/>
    <numFmt numFmtId="172" formatCode="0.0"/>
    <numFmt numFmtId="173" formatCode="0.00000"/>
    <numFmt numFmtId="174" formatCode="0.0000"/>
    <numFmt numFmtId="175" formatCode="0.000"/>
    <numFmt numFmtId="176" formatCode="[$-409]dddd\,\ mmmm\ dd\,\ yyyy"/>
    <numFmt numFmtId="177" formatCode="[$-409]h:mm:ss\ AM/PM"/>
    <numFmt numFmtId="178" formatCode="&quot;$&quot;#,##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_(* #,##0_);_(* \(#,##0\);_(* &quot;-&quot;??_);_(@_)"/>
    <numFmt numFmtId="185" formatCode="&quot;$&quot;#,##0.000_);\(&quot;$&quot;#,##0.000\)"/>
    <numFmt numFmtId="186" formatCode="&quot;$&quot;#,##0.0000_);\(&quot;$&quot;#,##0.0000\)"/>
  </numFmts>
  <fonts count="95">
    <font>
      <sz val="11"/>
      <color theme="1"/>
      <name val="Calibri"/>
      <family val="2"/>
    </font>
    <font>
      <sz val="11"/>
      <color indexed="8"/>
      <name val="Calibri"/>
      <family val="2"/>
    </font>
    <font>
      <sz val="10"/>
      <color indexed="8"/>
      <name val="Calibri"/>
      <family val="2"/>
    </font>
    <font>
      <u val="single"/>
      <sz val="10"/>
      <color indexed="8"/>
      <name val="Calibri"/>
      <family val="2"/>
    </font>
    <font>
      <sz val="11"/>
      <name val="Calibri"/>
      <family val="2"/>
    </font>
    <font>
      <b/>
      <sz val="11"/>
      <color indexed="10"/>
      <name val="Calibri"/>
      <family val="2"/>
    </font>
    <font>
      <sz val="14"/>
      <color indexed="8"/>
      <name val="Calibri"/>
      <family val="2"/>
    </font>
    <font>
      <b/>
      <sz val="10"/>
      <color indexed="10"/>
      <name val="Calibri"/>
      <family val="2"/>
    </font>
    <font>
      <sz val="14"/>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0"/>
      <color indexed="8"/>
      <name val="Calibri"/>
      <family val="2"/>
    </font>
    <font>
      <b/>
      <u val="single"/>
      <sz val="11"/>
      <color indexed="8"/>
      <name val="Calibri"/>
      <family val="2"/>
    </font>
    <font>
      <sz val="10"/>
      <name val="Calibri"/>
      <family val="2"/>
    </font>
    <font>
      <b/>
      <sz val="11"/>
      <name val="Calibri"/>
      <family val="2"/>
    </font>
    <font>
      <b/>
      <sz val="14"/>
      <color indexed="8"/>
      <name val="Calibri"/>
      <family val="2"/>
    </font>
    <font>
      <sz val="16"/>
      <color indexed="8"/>
      <name val="Calibri"/>
      <family val="2"/>
    </font>
    <font>
      <i/>
      <sz val="16"/>
      <color indexed="8"/>
      <name val="Calibri"/>
      <family val="2"/>
    </font>
    <font>
      <i/>
      <sz val="16"/>
      <name val="Calibri"/>
      <family val="2"/>
    </font>
    <font>
      <u val="single"/>
      <sz val="14"/>
      <color indexed="12"/>
      <name val="Calibri"/>
      <family val="2"/>
    </font>
    <font>
      <i/>
      <sz val="11"/>
      <name val="Calibri"/>
      <family val="2"/>
    </font>
    <font>
      <b/>
      <sz val="12"/>
      <name val="Calibri"/>
      <family val="2"/>
    </font>
    <font>
      <b/>
      <sz val="12"/>
      <color indexed="10"/>
      <name val="Calibri"/>
      <family val="2"/>
    </font>
    <font>
      <sz val="11"/>
      <color indexed="8"/>
      <name val="Arial"/>
      <family val="2"/>
    </font>
    <font>
      <b/>
      <sz val="14"/>
      <color indexed="8"/>
      <name val="Arial"/>
      <family val="2"/>
    </font>
    <font>
      <b/>
      <sz val="14"/>
      <name val="Calibri"/>
      <family val="2"/>
    </font>
    <font>
      <b/>
      <sz val="14"/>
      <color indexed="9"/>
      <name val="Calibri"/>
      <family val="2"/>
    </font>
    <font>
      <b/>
      <sz val="12"/>
      <color indexed="9"/>
      <name val="Calibri"/>
      <family val="2"/>
    </font>
    <font>
      <b/>
      <sz val="16"/>
      <name val="Calibri"/>
      <family val="2"/>
    </font>
    <font>
      <b/>
      <sz val="10"/>
      <name val="Calibri"/>
      <family val="2"/>
    </font>
    <font>
      <b/>
      <sz val="11"/>
      <color indexed="60"/>
      <name val="Calibri"/>
      <family val="2"/>
    </font>
    <font>
      <b/>
      <u val="single"/>
      <sz val="18"/>
      <color indexed="8"/>
      <name val="Calibri"/>
      <family val="2"/>
    </font>
    <font>
      <b/>
      <u val="single"/>
      <sz val="16"/>
      <color indexed="8"/>
      <name val="Calibri"/>
      <family val="2"/>
    </font>
    <font>
      <sz val="16"/>
      <name val="Calibri"/>
      <family val="2"/>
    </font>
    <font>
      <b/>
      <sz val="12"/>
      <color indexed="8"/>
      <name val="Calibri"/>
      <family val="2"/>
    </font>
    <font>
      <b/>
      <sz val="16"/>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Calibri"/>
      <family val="2"/>
    </font>
    <font>
      <sz val="10"/>
      <color theme="1"/>
      <name val="Calibri"/>
      <family val="2"/>
    </font>
    <font>
      <b/>
      <u val="single"/>
      <sz val="11"/>
      <color theme="1"/>
      <name val="Calibri"/>
      <family val="2"/>
    </font>
    <font>
      <sz val="11"/>
      <color theme="5"/>
      <name val="Calibri"/>
      <family val="2"/>
    </font>
    <font>
      <b/>
      <sz val="11"/>
      <color theme="5"/>
      <name val="Calibri"/>
      <family val="2"/>
    </font>
    <font>
      <b/>
      <sz val="14"/>
      <color theme="1"/>
      <name val="Calibri"/>
      <family val="2"/>
    </font>
    <font>
      <sz val="16"/>
      <color theme="1"/>
      <name val="Calibri"/>
      <family val="2"/>
    </font>
    <font>
      <i/>
      <sz val="16"/>
      <color theme="1"/>
      <name val="Calibri"/>
      <family val="2"/>
    </font>
    <font>
      <sz val="14"/>
      <color theme="1"/>
      <name val="Calibri"/>
      <family val="2"/>
    </font>
    <font>
      <u val="single"/>
      <sz val="14"/>
      <color theme="10"/>
      <name val="Calibri"/>
      <family val="2"/>
    </font>
    <font>
      <b/>
      <sz val="12"/>
      <color rgb="FFFF0000"/>
      <name val="Calibri"/>
      <family val="2"/>
    </font>
    <font>
      <sz val="11"/>
      <color theme="1"/>
      <name val="Arial"/>
      <family val="2"/>
    </font>
    <font>
      <b/>
      <sz val="14"/>
      <color theme="1"/>
      <name val="Arial"/>
      <family val="2"/>
    </font>
    <font>
      <b/>
      <sz val="14"/>
      <color theme="0"/>
      <name val="Calibri"/>
      <family val="2"/>
    </font>
    <font>
      <b/>
      <sz val="12"/>
      <color theme="0"/>
      <name val="Calibri"/>
      <family val="2"/>
    </font>
    <font>
      <sz val="11"/>
      <color rgb="FFC00000"/>
      <name val="Calibri"/>
      <family val="2"/>
    </font>
    <font>
      <b/>
      <sz val="11"/>
      <color rgb="FFC00000"/>
      <name val="Calibri"/>
      <family val="2"/>
    </font>
    <font>
      <b/>
      <u val="single"/>
      <sz val="18"/>
      <color theme="1"/>
      <name val="Calibri"/>
      <family val="2"/>
    </font>
    <font>
      <b/>
      <u val="single"/>
      <sz val="16"/>
      <color theme="1"/>
      <name val="Calibri"/>
      <family val="2"/>
    </font>
    <font>
      <b/>
      <sz val="16"/>
      <color theme="1"/>
      <name val="Calibri"/>
      <family val="2"/>
    </font>
    <font>
      <b/>
      <sz val="12"/>
      <color theme="1"/>
      <name val="Calibri"/>
      <family val="2"/>
    </font>
    <font>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lightTrellis">
        <fgColor theme="0" tint="-0.4999699890613556"/>
      </patternFill>
    </fill>
    <fill>
      <patternFill patternType="lightTrellis">
        <fgColor theme="5"/>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1499900072813034"/>
        <bgColor indexed="64"/>
      </patternFill>
    </fill>
    <fill>
      <patternFill patternType="lightTrellis">
        <fgColor theme="0" tint="-0.24993999302387238"/>
      </patternFill>
    </fill>
    <fill>
      <patternFill patternType="solid">
        <fgColor rgb="FFF8F8F8"/>
        <bgColor indexed="64"/>
      </patternFill>
    </fill>
    <fill>
      <patternFill patternType="solid">
        <fgColor theme="0" tint="-0.24997000396251678"/>
        <bgColor indexed="64"/>
      </patternFill>
    </fill>
    <fill>
      <patternFill patternType="solid">
        <fgColor theme="6" tint="-0.24997000396251678"/>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top/>
      <bottom/>
    </border>
    <border>
      <left/>
      <right style="medium"/>
      <top/>
      <bottom/>
    </border>
    <border>
      <left style="thin"/>
      <right/>
      <top/>
      <bottom style="thin"/>
    </border>
    <border>
      <left style="thin"/>
      <right style="thin"/>
      <top style="thin"/>
      <bottom style="thin"/>
    </border>
    <border>
      <left/>
      <right/>
      <top style="thin"/>
      <bottom/>
    </border>
    <border>
      <left style="medium"/>
      <right style="thin"/>
      <top/>
      <bottom style="thin"/>
    </border>
    <border>
      <left style="thin"/>
      <right style="thin"/>
      <top/>
      <bottom style="thin"/>
    </border>
    <border>
      <left style="medium"/>
      <right style="thin"/>
      <top/>
      <bottom/>
    </border>
    <border>
      <left style="thin"/>
      <right style="thin"/>
      <top/>
      <bottom/>
    </border>
    <border>
      <left style="thin"/>
      <right style="medium"/>
      <top style="thin"/>
      <bottom style="thin"/>
    </border>
    <border>
      <left style="thin"/>
      <right style="medium"/>
      <top style="thin"/>
      <bottom style="medium"/>
    </border>
    <border>
      <left/>
      <right/>
      <top/>
      <bottom style="medium"/>
    </border>
    <border>
      <left style="thin"/>
      <right/>
      <top style="thin"/>
      <bottom/>
    </border>
    <border>
      <left style="thin"/>
      <right/>
      <top/>
      <bottom style="medium"/>
    </border>
    <border>
      <left style="medium"/>
      <right/>
      <top style="thin"/>
      <bottom style="thin"/>
    </border>
    <border>
      <left style="thin"/>
      <right/>
      <top style="thin"/>
      <bottom style="thin"/>
    </border>
    <border>
      <left/>
      <right/>
      <top/>
      <bottom style="thin"/>
    </border>
    <border>
      <left style="thin"/>
      <right style="medium"/>
      <top/>
      <bottom>
        <color indexed="63"/>
      </bottom>
    </border>
    <border>
      <left style="thin"/>
      <right style="medium"/>
      <top/>
      <bottom style="thin"/>
    </border>
    <border>
      <left style="thin"/>
      <right style="medium"/>
      <top style="thin"/>
      <bottom/>
    </border>
    <border>
      <left/>
      <right style="thin"/>
      <top/>
      <bottom/>
    </border>
    <border>
      <left>
        <color indexed="63"/>
      </left>
      <right style="thin"/>
      <top/>
      <bottom style="medium"/>
    </border>
    <border>
      <left/>
      <right style="medium"/>
      <top/>
      <bottom style="medium"/>
    </border>
    <border>
      <left style="medium"/>
      <right/>
      <top/>
      <bottom style="thin"/>
    </border>
    <border>
      <left/>
      <right/>
      <top style="thin"/>
      <bottom style="thin"/>
    </border>
    <border>
      <left style="thin"/>
      <right style="thin"/>
      <top style="thin"/>
      <bottom/>
    </border>
    <border>
      <left/>
      <right style="thin"/>
      <top/>
      <bottom style="thin"/>
    </border>
    <border>
      <left style="medium"/>
      <right/>
      <top/>
      <bottom/>
    </border>
    <border>
      <left style="thin"/>
      <right style="medium"/>
      <top/>
      <bottom style="medium"/>
    </border>
    <border>
      <left style="thin"/>
      <right style="thin"/>
      <top/>
      <bottom style="medium"/>
    </border>
    <border>
      <left/>
      <right style="thick"/>
      <top style="thin"/>
      <bottom/>
    </border>
    <border>
      <left/>
      <right style="thick"/>
      <top/>
      <bottom/>
    </border>
    <border>
      <left/>
      <right style="thick"/>
      <top/>
      <bottom style="thin"/>
    </border>
    <border>
      <left>
        <color indexed="63"/>
      </left>
      <right style="thick"/>
      <top/>
      <bottom style="medium"/>
    </border>
    <border>
      <left/>
      <right style="thick"/>
      <top style="thin"/>
      <bottom style="thin"/>
    </border>
    <border>
      <left style="thick"/>
      <right style="thin"/>
      <top style="thin"/>
      <bottom style="thin"/>
    </border>
    <border>
      <left style="thick"/>
      <right style="thick"/>
      <top style="thin"/>
      <bottom/>
    </border>
    <border>
      <left style="thick"/>
      <right style="thick"/>
      <top/>
      <bottom/>
    </border>
    <border>
      <left style="thick"/>
      <right style="thick"/>
      <top/>
      <bottom style="thin"/>
    </border>
    <border>
      <left style="medium"/>
      <right style="thick"/>
      <top style="thin"/>
      <bottom/>
    </border>
    <border>
      <left style="medium"/>
      <right style="thick"/>
      <top/>
      <bottom/>
    </border>
    <border>
      <left style="medium"/>
      <right/>
      <top style="thin"/>
      <bottom>
        <color indexed="63"/>
      </bottom>
    </border>
    <border>
      <left style="medium"/>
      <right style="thick"/>
      <top/>
      <bottom style="thin"/>
    </border>
    <border>
      <left style="medium"/>
      <right style="thick"/>
      <top/>
      <bottom style="medium"/>
    </border>
    <border>
      <left style="medium"/>
      <right style="thick"/>
      <top style="thin"/>
      <bottom style="thin"/>
    </border>
    <border>
      <left/>
      <right style="thin"/>
      <top style="thin"/>
      <bottom/>
    </border>
    <border>
      <left/>
      <right style="thin"/>
      <top style="thin"/>
      <bottom style="thin"/>
    </border>
    <border>
      <left/>
      <right/>
      <top style="thin"/>
      <bottom style="medium"/>
    </border>
    <border>
      <left/>
      <right style="thin"/>
      <top style="thin"/>
      <bottom style="medium"/>
    </border>
    <border>
      <left style="medium"/>
      <right/>
      <top/>
      <bottom style="medium">
        <color theme="5"/>
      </bottom>
    </border>
    <border>
      <left style="thin"/>
      <right style="medium"/>
      <top/>
      <bottom style="medium">
        <color theme="5"/>
      </bottom>
    </border>
    <border>
      <left style="medium"/>
      <right style="thick"/>
      <top/>
      <bottom style="medium">
        <color theme="5"/>
      </bottom>
    </border>
    <border>
      <left style="medium">
        <color theme="5"/>
      </left>
      <right style="medium">
        <color theme="5"/>
      </right>
      <top style="medium">
        <color theme="5"/>
      </top>
      <bottom style="medium">
        <color theme="5"/>
      </bottom>
    </border>
    <border>
      <left/>
      <right style="medium">
        <color theme="5"/>
      </right>
      <top style="medium">
        <color theme="5"/>
      </top>
      <bottom>
        <color indexed="63"/>
      </bottom>
    </border>
    <border>
      <left style="medium">
        <color theme="5"/>
      </left>
      <right/>
      <top style="medium">
        <color theme="5"/>
      </top>
      <bottom style="medium">
        <color theme="5"/>
      </bottom>
    </border>
    <border>
      <left/>
      <right/>
      <top style="medium">
        <color theme="5"/>
      </top>
      <bottom style="medium">
        <color theme="5"/>
      </bottom>
    </border>
    <border>
      <left style="medium">
        <color theme="5"/>
      </left>
      <right style="medium">
        <color theme="5"/>
      </right>
      <top>
        <color indexed="63"/>
      </top>
      <bottom>
        <color indexed="63"/>
      </bottom>
    </border>
    <border>
      <left>
        <color indexed="63"/>
      </left>
      <right style="medium">
        <color theme="5"/>
      </right>
      <top>
        <color indexed="63"/>
      </top>
      <bottom style="medium">
        <color theme="5"/>
      </bottom>
    </border>
    <border>
      <left/>
      <right/>
      <top style="medium"/>
      <bottom style="thin"/>
    </border>
    <border>
      <left/>
      <right style="medium"/>
      <top style="thin"/>
      <bottom style="thin"/>
    </border>
    <border>
      <left/>
      <right style="medium"/>
      <top style="medium"/>
      <bottom style="thin"/>
    </border>
    <border>
      <left/>
      <right style="medium"/>
      <top style="medium"/>
      <bottom/>
    </border>
    <border>
      <left style="thick"/>
      <right style="thin"/>
      <top>
        <color indexed="63"/>
      </top>
      <bottom/>
    </border>
    <border>
      <left style="thick"/>
      <right style="thick"/>
      <top style="thin"/>
      <bottom style="thin"/>
    </border>
    <border>
      <left/>
      <right style="medium"/>
      <top/>
      <bottom style="thin"/>
    </border>
    <border>
      <left/>
      <right/>
      <top/>
      <bottom style="medium">
        <color theme="5"/>
      </bottom>
    </border>
    <border>
      <left style="medium"/>
      <right style="thin"/>
      <top style="thin"/>
      <bottom/>
    </border>
    <border>
      <left style="thin"/>
      <right style="thin"/>
      <top style="thin"/>
      <bottom style="medium"/>
    </border>
    <border>
      <left style="medium"/>
      <right style="medium"/>
      <top style="thin"/>
      <bottom/>
    </border>
    <border>
      <left style="thick"/>
      <right style="thick"/>
      <top/>
      <bottom style="medium"/>
    </border>
    <border>
      <left style="thick"/>
      <right/>
      <top style="thin"/>
      <bottom style="thin"/>
    </border>
    <border>
      <left style="thick"/>
      <right style="thin"/>
      <top>
        <color indexed="63"/>
      </top>
      <bottom style="medium"/>
    </border>
    <border>
      <left style="thick"/>
      <right style="thick"/>
      <top style="thin"/>
      <bottom style="medium"/>
    </border>
    <border>
      <left style="thick"/>
      <right style="thick"/>
      <top>
        <color indexed="63"/>
      </top>
      <bottom style="medium">
        <color theme="5"/>
      </bottom>
    </border>
    <border>
      <left style="medium"/>
      <right style="medium"/>
      <top/>
      <bottom/>
    </border>
    <border>
      <left style="medium"/>
      <right style="medium"/>
      <top>
        <color indexed="63"/>
      </top>
      <bottom style="thin"/>
    </border>
    <border>
      <left style="medium"/>
      <right style="medium"/>
      <top style="thin"/>
      <bottom style="thin"/>
    </border>
    <border>
      <left/>
      <right style="medium"/>
      <top style="thin"/>
      <bottom/>
    </border>
    <border>
      <left style="medium"/>
      <right style="medium"/>
      <top/>
      <bottom style="medium"/>
    </border>
    <border>
      <left style="medium"/>
      <right style="medium"/>
      <top/>
      <bottom style="medium">
        <color theme="5"/>
      </bottom>
    </border>
    <border>
      <left style="medium"/>
      <right/>
      <top/>
      <bottom style="medium"/>
    </border>
    <border>
      <left style="thin"/>
      <right/>
      <top style="thin"/>
      <bottom style="medium"/>
    </border>
    <border>
      <left/>
      <right style="medium"/>
      <top style="thin"/>
      <bottom style="medium"/>
    </border>
    <border>
      <left style="medium"/>
      <right/>
      <top style="medium"/>
      <bottom/>
    </border>
    <border>
      <left/>
      <right/>
      <top style="medium"/>
      <bottom/>
    </border>
    <border>
      <left>
        <color indexed="63"/>
      </left>
      <right style="thick"/>
      <top style="medium"/>
      <bottom/>
    </border>
    <border>
      <left/>
      <right style="medium">
        <color theme="5"/>
      </right>
      <top style="medium">
        <color theme="5"/>
      </top>
      <bottom style="medium">
        <color theme="5"/>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medium"/>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53">
    <xf numFmtId="0" fontId="0" fillId="0" borderId="0" xfId="0" applyFont="1" applyAlignment="1">
      <alignment/>
    </xf>
    <xf numFmtId="0" fontId="0" fillId="0" borderId="0" xfId="0" applyFont="1" applyAlignment="1">
      <alignment/>
    </xf>
    <xf numFmtId="164" fontId="0" fillId="0" borderId="0" xfId="0" applyNumberFormat="1" applyAlignment="1">
      <alignment/>
    </xf>
    <xf numFmtId="0" fontId="72" fillId="0" borderId="0" xfId="0" applyFont="1" applyFill="1" applyBorder="1" applyAlignment="1">
      <alignment/>
    </xf>
    <xf numFmtId="0" fontId="0" fillId="0" borderId="0" xfId="0" applyBorder="1" applyAlignment="1">
      <alignment horizontal="center"/>
    </xf>
    <xf numFmtId="10" fontId="0" fillId="0" borderId="0" xfId="0" applyNumberFormat="1" applyBorder="1" applyAlignment="1">
      <alignment/>
    </xf>
    <xf numFmtId="164" fontId="0" fillId="0" borderId="0" xfId="0" applyNumberFormat="1" applyBorder="1" applyAlignment="1">
      <alignment/>
    </xf>
    <xf numFmtId="0" fontId="70" fillId="33" borderId="0" xfId="0" applyFont="1" applyFill="1" applyBorder="1" applyAlignment="1">
      <alignment horizontal="center"/>
    </xf>
    <xf numFmtId="0" fontId="0" fillId="0" borderId="10" xfId="0" applyBorder="1" applyAlignment="1">
      <alignment/>
    </xf>
    <xf numFmtId="0" fontId="0" fillId="0" borderId="11" xfId="0" applyBorder="1" applyAlignment="1">
      <alignment/>
    </xf>
    <xf numFmtId="0" fontId="73" fillId="33" borderId="12" xfId="0" applyFont="1" applyFill="1" applyBorder="1" applyAlignment="1">
      <alignment horizontal="right"/>
    </xf>
    <xf numFmtId="0" fontId="73" fillId="33" borderId="0" xfId="0" applyFont="1" applyFill="1" applyBorder="1" applyAlignment="1">
      <alignment horizontal="center"/>
    </xf>
    <xf numFmtId="0" fontId="73" fillId="33" borderId="13" xfId="0" applyFont="1" applyFill="1" applyBorder="1" applyAlignment="1">
      <alignment horizontal="left"/>
    </xf>
    <xf numFmtId="0" fontId="73" fillId="33" borderId="14" xfId="0" applyFont="1" applyFill="1" applyBorder="1" applyAlignment="1">
      <alignment horizontal="right"/>
    </xf>
    <xf numFmtId="0" fontId="0" fillId="33" borderId="0" xfId="0" applyFill="1" applyAlignment="1">
      <alignment/>
    </xf>
    <xf numFmtId="164" fontId="0" fillId="33" borderId="0" xfId="0" applyNumberFormat="1" applyFill="1" applyAlignment="1">
      <alignment/>
    </xf>
    <xf numFmtId="0" fontId="0" fillId="33" borderId="0" xfId="0" applyFill="1" applyBorder="1" applyAlignment="1">
      <alignment/>
    </xf>
    <xf numFmtId="3" fontId="0" fillId="33" borderId="0" xfId="0" applyNumberFormat="1" applyFill="1" applyBorder="1" applyAlignment="1">
      <alignment/>
    </xf>
    <xf numFmtId="164" fontId="0" fillId="33" borderId="0" xfId="0" applyNumberFormat="1" applyFill="1" applyBorder="1" applyAlignment="1">
      <alignment/>
    </xf>
    <xf numFmtId="0" fontId="4" fillId="34" borderId="10" xfId="0" applyFont="1" applyFill="1" applyBorder="1" applyAlignment="1">
      <alignment/>
    </xf>
    <xf numFmtId="5" fontId="4" fillId="34" borderId="15" xfId="0" applyNumberFormat="1" applyFont="1" applyFill="1" applyBorder="1" applyAlignment="1">
      <alignment/>
    </xf>
    <xf numFmtId="0" fontId="0" fillId="33" borderId="0" xfId="0" applyFont="1" applyFill="1" applyAlignment="1">
      <alignment/>
    </xf>
    <xf numFmtId="0" fontId="74" fillId="33" borderId="0" xfId="0" applyFont="1" applyFill="1" applyAlignment="1">
      <alignment/>
    </xf>
    <xf numFmtId="0" fontId="0" fillId="33" borderId="0" xfId="0" applyFont="1" applyFill="1" applyBorder="1" applyAlignment="1">
      <alignment/>
    </xf>
    <xf numFmtId="0" fontId="74" fillId="33" borderId="0" xfId="0" applyFont="1" applyFill="1" applyBorder="1" applyAlignment="1">
      <alignment vertical="top" wrapText="1"/>
    </xf>
    <xf numFmtId="0" fontId="70" fillId="33" borderId="16" xfId="0" applyFont="1" applyFill="1" applyBorder="1" applyAlignment="1">
      <alignment horizontal="center"/>
    </xf>
    <xf numFmtId="0" fontId="74" fillId="33" borderId="17" xfId="0" applyFont="1" applyFill="1" applyBorder="1" applyAlignment="1">
      <alignment horizontal="center" vertical="top" wrapText="1"/>
    </xf>
    <xf numFmtId="0" fontId="74" fillId="33" borderId="18" xfId="0" applyFont="1" applyFill="1" applyBorder="1" applyAlignment="1">
      <alignment horizontal="center" vertical="top" wrapText="1"/>
    </xf>
    <xf numFmtId="0" fontId="75" fillId="33" borderId="19" xfId="0" applyFont="1" applyFill="1" applyBorder="1" applyAlignment="1">
      <alignment horizontal="center"/>
    </xf>
    <xf numFmtId="0" fontId="75" fillId="33" borderId="20" xfId="0" applyFont="1" applyFill="1" applyBorder="1" applyAlignment="1">
      <alignment horizontal="center"/>
    </xf>
    <xf numFmtId="0" fontId="4" fillId="34" borderId="15" xfId="0" applyFont="1" applyFill="1" applyBorder="1" applyAlignment="1">
      <alignment wrapText="1"/>
    </xf>
    <xf numFmtId="0" fontId="0" fillId="34" borderId="15" xfId="0" applyFont="1" applyFill="1" applyBorder="1" applyAlignment="1">
      <alignment/>
    </xf>
    <xf numFmtId="0" fontId="70" fillId="0" borderId="15" xfId="0" applyFont="1" applyBorder="1" applyAlignment="1">
      <alignment/>
    </xf>
    <xf numFmtId="0" fontId="0" fillId="0" borderId="15" xfId="0" applyBorder="1" applyAlignment="1">
      <alignment/>
    </xf>
    <xf numFmtId="7" fontId="0" fillId="0" borderId="15" xfId="0" applyNumberFormat="1" applyBorder="1" applyAlignment="1">
      <alignment/>
    </xf>
    <xf numFmtId="0" fontId="0" fillId="0" borderId="0" xfId="0" applyBorder="1" applyAlignment="1">
      <alignment/>
    </xf>
    <xf numFmtId="7" fontId="0" fillId="0" borderId="21" xfId="0" applyNumberFormat="1" applyBorder="1" applyAlignment="1">
      <alignment/>
    </xf>
    <xf numFmtId="7" fontId="70" fillId="0" borderId="21" xfId="0" applyNumberFormat="1" applyFont="1" applyBorder="1" applyAlignment="1">
      <alignment/>
    </xf>
    <xf numFmtId="7" fontId="70" fillId="0" borderId="22" xfId="0" applyNumberFormat="1" applyFont="1" applyBorder="1" applyAlignment="1">
      <alignment/>
    </xf>
    <xf numFmtId="5" fontId="0" fillId="0" borderId="15" xfId="0" applyNumberFormat="1" applyFill="1" applyBorder="1" applyAlignment="1">
      <alignment/>
    </xf>
    <xf numFmtId="5" fontId="0" fillId="0" borderId="0" xfId="0" applyNumberFormat="1" applyAlignment="1">
      <alignment/>
    </xf>
    <xf numFmtId="9" fontId="0" fillId="0" borderId="0" xfId="0" applyNumberFormat="1" applyAlignment="1">
      <alignment/>
    </xf>
    <xf numFmtId="7" fontId="0" fillId="0" borderId="0" xfId="0" applyNumberFormat="1" applyAlignment="1">
      <alignment/>
    </xf>
    <xf numFmtId="10" fontId="0" fillId="0" borderId="0" xfId="0" applyNumberFormat="1" applyAlignment="1">
      <alignment/>
    </xf>
    <xf numFmtId="166" fontId="0" fillId="33" borderId="0" xfId="0" applyNumberFormat="1" applyFill="1" applyBorder="1" applyAlignment="1">
      <alignment/>
    </xf>
    <xf numFmtId="0" fontId="0" fillId="0" borderId="0" xfId="0" applyFill="1" applyAlignment="1">
      <alignment/>
    </xf>
    <xf numFmtId="0" fontId="4" fillId="33" borderId="0" xfId="0" applyFont="1" applyFill="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7" fontId="4" fillId="0" borderId="0" xfId="0" applyNumberFormat="1" applyFont="1" applyBorder="1" applyAlignment="1">
      <alignment horizontal="center"/>
    </xf>
    <xf numFmtId="0" fontId="4" fillId="0" borderId="0"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12" xfId="0" applyFont="1" applyBorder="1" applyAlignment="1">
      <alignment/>
    </xf>
    <xf numFmtId="0" fontId="4" fillId="0" borderId="14" xfId="0" applyFont="1" applyBorder="1" applyAlignment="1">
      <alignment horizontal="left"/>
    </xf>
    <xf numFmtId="0" fontId="4" fillId="0" borderId="14" xfId="0" applyFont="1" applyBorder="1" applyAlignment="1">
      <alignment/>
    </xf>
    <xf numFmtId="0" fontId="4" fillId="0" borderId="23" xfId="0" applyFont="1" applyBorder="1" applyAlignment="1">
      <alignment horizont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7" xfId="0" applyFont="1" applyBorder="1" applyAlignment="1">
      <alignment/>
    </xf>
    <xf numFmtId="7" fontId="4" fillId="0" borderId="23" xfId="0" applyNumberFormat="1" applyFont="1" applyBorder="1" applyAlignment="1">
      <alignment horizontal="center"/>
    </xf>
    <xf numFmtId="0" fontId="4" fillId="0" borderId="24" xfId="0" applyFont="1" applyBorder="1" applyAlignment="1">
      <alignment/>
    </xf>
    <xf numFmtId="0" fontId="4" fillId="0" borderId="12" xfId="0" applyFont="1" applyBorder="1" applyAlignment="1">
      <alignment/>
    </xf>
    <xf numFmtId="0" fontId="4" fillId="0" borderId="14" xfId="0" applyFont="1" applyBorder="1" applyAlignment="1">
      <alignment/>
    </xf>
    <xf numFmtId="0" fontId="4" fillId="0" borderId="16" xfId="0" applyFont="1" applyBorder="1" applyAlignment="1">
      <alignment/>
    </xf>
    <xf numFmtId="0" fontId="4" fillId="0" borderId="28" xfId="0" applyFont="1" applyBorder="1" applyAlignment="1">
      <alignment/>
    </xf>
    <xf numFmtId="0" fontId="4" fillId="0" borderId="16" xfId="0" applyFont="1" applyBorder="1" applyAlignment="1">
      <alignment horizontal="center"/>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1" xfId="0" applyFont="1" applyBorder="1" applyAlignment="1">
      <alignment/>
    </xf>
    <xf numFmtId="0" fontId="4" fillId="0" borderId="31" xfId="0" applyFont="1" applyBorder="1" applyAlignment="1">
      <alignment/>
    </xf>
    <xf numFmtId="0" fontId="4" fillId="0" borderId="22" xfId="0" applyFont="1" applyBorder="1" applyAlignment="1">
      <alignment/>
    </xf>
    <xf numFmtId="0" fontId="4" fillId="0" borderId="18" xfId="0" applyFont="1" applyBorder="1" applyAlignment="1">
      <alignment/>
    </xf>
    <xf numFmtId="164" fontId="4" fillId="35" borderId="13" xfId="0" applyNumberFormat="1" applyFont="1" applyFill="1" applyBorder="1" applyAlignment="1">
      <alignment horizontal="center"/>
    </xf>
    <xf numFmtId="164" fontId="4" fillId="35" borderId="32" xfId="0" applyNumberFormat="1" applyFont="1" applyFill="1" applyBorder="1" applyAlignment="1">
      <alignment horizontal="center"/>
    </xf>
    <xf numFmtId="164" fontId="30" fillId="35" borderId="32" xfId="0" applyNumberFormat="1" applyFont="1" applyFill="1" applyBorder="1" applyAlignment="1">
      <alignment horizontal="center"/>
    </xf>
    <xf numFmtId="164" fontId="31" fillId="35" borderId="32" xfId="0" applyNumberFormat="1" applyFont="1" applyFill="1" applyBorder="1" applyAlignment="1">
      <alignment horizontal="center"/>
    </xf>
    <xf numFmtId="164" fontId="4" fillId="35" borderId="33" xfId="0" applyNumberFormat="1" applyFont="1" applyFill="1" applyBorder="1" applyAlignment="1">
      <alignment horizontal="center"/>
    </xf>
    <xf numFmtId="164" fontId="4" fillId="35" borderId="34" xfId="0" applyNumberFormat="1" applyFont="1" applyFill="1" applyBorder="1" applyAlignment="1">
      <alignment horizontal="center"/>
    </xf>
    <xf numFmtId="164" fontId="4" fillId="35" borderId="0" xfId="0" applyNumberFormat="1" applyFont="1" applyFill="1" applyBorder="1" applyAlignment="1">
      <alignment horizontal="center"/>
    </xf>
    <xf numFmtId="0" fontId="4" fillId="0" borderId="35" xfId="0" applyFont="1" applyBorder="1" applyAlignment="1">
      <alignment/>
    </xf>
    <xf numFmtId="164" fontId="4" fillId="35" borderId="36" xfId="0" applyNumberFormat="1" applyFont="1" applyFill="1" applyBorder="1" applyAlignment="1">
      <alignment horizontal="center"/>
    </xf>
    <xf numFmtId="164" fontId="4" fillId="35" borderId="20" xfId="0" applyNumberFormat="1" applyFont="1" applyFill="1" applyBorder="1" applyAlignment="1">
      <alignment horizontal="center"/>
    </xf>
    <xf numFmtId="164" fontId="4" fillId="35" borderId="18" xfId="0" applyNumberFormat="1" applyFont="1" applyFill="1" applyBorder="1" applyAlignment="1">
      <alignment horizontal="center"/>
    </xf>
    <xf numFmtId="164" fontId="4" fillId="35" borderId="37" xfId="0" applyNumberFormat="1" applyFont="1" applyFill="1" applyBorder="1" applyAlignment="1">
      <alignment horizontal="center"/>
    </xf>
    <xf numFmtId="164" fontId="30" fillId="35" borderId="38" xfId="0" applyNumberFormat="1" applyFont="1" applyFill="1" applyBorder="1" applyAlignment="1">
      <alignment horizontal="center"/>
    </xf>
    <xf numFmtId="0" fontId="4" fillId="33" borderId="39" xfId="0" applyFont="1" applyFill="1" applyBorder="1" applyAlignment="1">
      <alignment/>
    </xf>
    <xf numFmtId="164" fontId="4" fillId="35" borderId="40" xfId="0" applyNumberFormat="1" applyFont="1" applyFill="1" applyBorder="1" applyAlignment="1">
      <alignment horizontal="center"/>
    </xf>
    <xf numFmtId="164" fontId="4" fillId="35" borderId="41" xfId="0" applyNumberFormat="1" applyFont="1" applyFill="1" applyBorder="1" applyAlignment="1">
      <alignment horizontal="center"/>
    </xf>
    <xf numFmtId="164" fontId="4" fillId="35" borderId="38" xfId="0" applyNumberFormat="1" applyFont="1" applyFill="1" applyBorder="1" applyAlignment="1">
      <alignment horizontal="center"/>
    </xf>
    <xf numFmtId="164" fontId="30" fillId="35" borderId="33" xfId="0" applyNumberFormat="1" applyFont="1" applyFill="1" applyBorder="1" applyAlignment="1">
      <alignment horizontal="center"/>
    </xf>
    <xf numFmtId="164" fontId="4" fillId="35" borderId="21" xfId="0" applyNumberFormat="1" applyFont="1" applyFill="1" applyBorder="1" applyAlignment="1">
      <alignment horizontal="center"/>
    </xf>
    <xf numFmtId="164" fontId="4" fillId="35" borderId="15" xfId="0" applyNumberFormat="1" applyFont="1" applyFill="1" applyBorder="1" applyAlignment="1">
      <alignment horizontal="center"/>
    </xf>
    <xf numFmtId="164" fontId="4" fillId="35" borderId="27" xfId="0" applyNumberFormat="1" applyFont="1" applyFill="1" applyBorder="1" applyAlignment="1">
      <alignment horizontal="center"/>
    </xf>
    <xf numFmtId="164" fontId="4" fillId="35" borderId="23" xfId="0" applyNumberFormat="1" applyFont="1" applyFill="1" applyBorder="1" applyAlignment="1">
      <alignment horizontal="center"/>
    </xf>
    <xf numFmtId="164" fontId="31" fillId="35" borderId="20" xfId="0" applyNumberFormat="1" applyFont="1" applyFill="1" applyBorder="1" applyAlignment="1">
      <alignment horizontal="center"/>
    </xf>
    <xf numFmtId="164" fontId="31" fillId="35" borderId="18" xfId="0" applyNumberFormat="1" applyFont="1" applyFill="1" applyBorder="1" applyAlignment="1">
      <alignment horizontal="center"/>
    </xf>
    <xf numFmtId="164" fontId="4" fillId="35" borderId="31" xfId="0" applyNumberFormat="1" applyFont="1" applyFill="1" applyBorder="1" applyAlignment="1">
      <alignment horizontal="center"/>
    </xf>
    <xf numFmtId="164" fontId="4" fillId="35" borderId="29" xfId="0" applyNumberFormat="1" applyFont="1" applyFill="1" applyBorder="1" applyAlignment="1">
      <alignment horizontal="center"/>
    </xf>
    <xf numFmtId="164" fontId="31" fillId="35" borderId="38" xfId="0" applyNumberFormat="1" applyFont="1" applyFill="1" applyBorder="1" applyAlignment="1">
      <alignment horizontal="center"/>
    </xf>
    <xf numFmtId="164" fontId="4" fillId="35" borderId="30" xfId="0" applyNumberFormat="1" applyFont="1" applyFill="1" applyBorder="1" applyAlignment="1">
      <alignment horizontal="center"/>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horizontal="left"/>
    </xf>
    <xf numFmtId="0" fontId="4" fillId="0" borderId="44" xfId="0" applyFont="1" applyBorder="1" applyAlignment="1">
      <alignment/>
    </xf>
    <xf numFmtId="0" fontId="71" fillId="0" borderId="43" xfId="0" applyFont="1" applyBorder="1" applyAlignment="1">
      <alignment/>
    </xf>
    <xf numFmtId="0" fontId="4" fillId="0" borderId="45" xfId="0" applyFont="1" applyBorder="1" applyAlignment="1">
      <alignment/>
    </xf>
    <xf numFmtId="0" fontId="71" fillId="0" borderId="46" xfId="0" applyFont="1" applyBorder="1" applyAlignment="1">
      <alignment/>
    </xf>
    <xf numFmtId="164" fontId="4" fillId="35" borderId="47" xfId="0" applyNumberFormat="1" applyFont="1" applyFill="1" applyBorder="1" applyAlignment="1">
      <alignment horizontal="center"/>
    </xf>
    <xf numFmtId="164" fontId="30" fillId="35" borderId="48" xfId="0" applyNumberFormat="1" applyFont="1" applyFill="1" applyBorder="1" applyAlignment="1">
      <alignment horizontal="center"/>
    </xf>
    <xf numFmtId="164" fontId="30" fillId="35" borderId="49" xfId="0" applyNumberFormat="1" applyFont="1" applyFill="1" applyBorder="1" applyAlignment="1">
      <alignment horizontal="center"/>
    </xf>
    <xf numFmtId="164" fontId="30" fillId="35" borderId="50" xfId="0" applyNumberFormat="1" applyFont="1" applyFill="1" applyBorder="1" applyAlignment="1">
      <alignment horizontal="center"/>
    </xf>
    <xf numFmtId="0" fontId="4" fillId="0" borderId="36" xfId="0" applyFont="1" applyBorder="1" applyAlignment="1">
      <alignment horizontal="left"/>
    </xf>
    <xf numFmtId="0" fontId="4" fillId="0" borderId="46" xfId="0" applyFont="1" applyBorder="1" applyAlignment="1">
      <alignment/>
    </xf>
    <xf numFmtId="0" fontId="4" fillId="0" borderId="16" xfId="0" applyFont="1" applyBorder="1" applyAlignment="1">
      <alignment horizontal="left"/>
    </xf>
    <xf numFmtId="164" fontId="30" fillId="35" borderId="47" xfId="0" applyNumberFormat="1" applyFont="1" applyFill="1" applyBorder="1" applyAlignment="1">
      <alignment horizontal="center"/>
    </xf>
    <xf numFmtId="0" fontId="4" fillId="0" borderId="42" xfId="0" applyFont="1" applyBorder="1" applyAlignment="1">
      <alignment horizontal="left"/>
    </xf>
    <xf numFmtId="0" fontId="4" fillId="0" borderId="43" xfId="0" applyFont="1" applyBorder="1" applyAlignment="1">
      <alignment horizontal="left"/>
    </xf>
    <xf numFmtId="0" fontId="71" fillId="0" borderId="42" xfId="0" applyFont="1" applyBorder="1" applyAlignment="1">
      <alignment horizontal="left"/>
    </xf>
    <xf numFmtId="0" fontId="71" fillId="0" borderId="43" xfId="0" applyFont="1" applyBorder="1" applyAlignment="1">
      <alignment horizontal="left"/>
    </xf>
    <xf numFmtId="0" fontId="71" fillId="0" borderId="44" xfId="0" applyFont="1" applyBorder="1" applyAlignment="1">
      <alignment horizontal="left"/>
    </xf>
    <xf numFmtId="0" fontId="71" fillId="0" borderId="44" xfId="0" applyFont="1" applyBorder="1" applyAlignment="1">
      <alignment/>
    </xf>
    <xf numFmtId="0" fontId="4" fillId="0" borderId="36" xfId="0" applyFont="1" applyBorder="1" applyAlignment="1">
      <alignment/>
    </xf>
    <xf numFmtId="0" fontId="4" fillId="0" borderId="43"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71" fillId="0" borderId="52" xfId="0" applyFont="1" applyBorder="1" applyAlignment="1">
      <alignment/>
    </xf>
    <xf numFmtId="0" fontId="4" fillId="0" borderId="51" xfId="0" applyFont="1" applyBorder="1" applyAlignment="1">
      <alignment/>
    </xf>
    <xf numFmtId="0" fontId="4" fillId="0" borderId="55" xfId="0" applyFont="1" applyBorder="1" applyAlignment="1">
      <alignment/>
    </xf>
    <xf numFmtId="0" fontId="4" fillId="0" borderId="56" xfId="0" applyFont="1" applyBorder="1" applyAlignment="1">
      <alignment/>
    </xf>
    <xf numFmtId="0" fontId="71" fillId="0" borderId="51" xfId="0" applyFont="1" applyBorder="1" applyAlignment="1">
      <alignment/>
    </xf>
    <xf numFmtId="164" fontId="31" fillId="35" borderId="49" xfId="0" applyNumberFormat="1" applyFont="1" applyFill="1" applyBorder="1" applyAlignment="1">
      <alignment horizontal="center"/>
    </xf>
    <xf numFmtId="7" fontId="4" fillId="0" borderId="38" xfId="0" applyNumberFormat="1" applyFont="1" applyBorder="1" applyAlignment="1">
      <alignment horizontal="center"/>
    </xf>
    <xf numFmtId="7" fontId="4" fillId="0" borderId="32" xfId="0" applyNumberFormat="1" applyFont="1" applyBorder="1" applyAlignment="1">
      <alignment horizontal="center"/>
    </xf>
    <xf numFmtId="7" fontId="4" fillId="0" borderId="28" xfId="0" applyNumberFormat="1" applyFont="1" applyBorder="1" applyAlignment="1">
      <alignment horizontal="center"/>
    </xf>
    <xf numFmtId="0" fontId="4" fillId="0" borderId="57" xfId="0" applyFont="1" applyBorder="1" applyAlignment="1">
      <alignment horizontal="center"/>
    </xf>
    <xf numFmtId="7" fontId="4" fillId="0" borderId="58" xfId="0" applyNumberFormat="1" applyFont="1" applyBorder="1" applyAlignment="1">
      <alignment horizontal="center"/>
    </xf>
    <xf numFmtId="7" fontId="4" fillId="0" borderId="57" xfId="0" applyNumberFormat="1" applyFont="1" applyBorder="1" applyAlignment="1">
      <alignment horizontal="center"/>
    </xf>
    <xf numFmtId="0" fontId="4" fillId="0" borderId="58" xfId="0" applyFont="1" applyBorder="1" applyAlignment="1">
      <alignment horizontal="center"/>
    </xf>
    <xf numFmtId="7" fontId="4" fillId="0" borderId="33" xfId="0" applyNumberFormat="1" applyFont="1" applyBorder="1" applyAlignment="1">
      <alignment horizontal="center"/>
    </xf>
    <xf numFmtId="0" fontId="4" fillId="0" borderId="28" xfId="0" applyFont="1" applyBorder="1" applyAlignment="1">
      <alignment horizontal="center"/>
    </xf>
    <xf numFmtId="0" fontId="4" fillId="0" borderId="32" xfId="0" applyFont="1" applyBorder="1" applyAlignment="1">
      <alignment horizontal="center"/>
    </xf>
    <xf numFmtId="0" fontId="4" fillId="0" borderId="38" xfId="0" applyFont="1" applyBorder="1" applyAlignment="1">
      <alignment horizontal="center"/>
    </xf>
    <xf numFmtId="0" fontId="4" fillId="0" borderId="36" xfId="0" applyFont="1" applyBorder="1" applyAlignment="1">
      <alignment horizontal="center"/>
    </xf>
    <xf numFmtId="7" fontId="4" fillId="0" borderId="36" xfId="0" applyNumberFormat="1" applyFont="1" applyBorder="1" applyAlignment="1">
      <alignment horizontal="center"/>
    </xf>
    <xf numFmtId="7" fontId="4" fillId="0" borderId="16" xfId="0" applyNumberFormat="1" applyFont="1" applyBorder="1" applyAlignment="1">
      <alignment horizontal="center"/>
    </xf>
    <xf numFmtId="7" fontId="4" fillId="0" borderId="59" xfId="0" applyNumberFormat="1" applyFont="1" applyBorder="1" applyAlignment="1">
      <alignment horizontal="center"/>
    </xf>
    <xf numFmtId="0" fontId="31" fillId="0" borderId="60"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4" fillId="33" borderId="0" xfId="0" applyFont="1" applyFill="1" applyBorder="1" applyAlignment="1">
      <alignment/>
    </xf>
    <xf numFmtId="0" fontId="4" fillId="33" borderId="0" xfId="0" applyFont="1" applyFill="1" applyAlignment="1">
      <alignment/>
    </xf>
    <xf numFmtId="0" fontId="4" fillId="0" borderId="61" xfId="0" applyFont="1" applyBorder="1" applyAlignment="1">
      <alignment horizontal="center"/>
    </xf>
    <xf numFmtId="0" fontId="4" fillId="0" borderId="62" xfId="0" applyFont="1" applyBorder="1" applyAlignment="1">
      <alignment/>
    </xf>
    <xf numFmtId="0" fontId="4" fillId="0" borderId="63" xfId="0" applyFont="1" applyBorder="1" applyAlignment="1">
      <alignment/>
    </xf>
    <xf numFmtId="0" fontId="4" fillId="33" borderId="64" xfId="0" applyFont="1" applyFill="1" applyBorder="1" applyAlignment="1">
      <alignment/>
    </xf>
    <xf numFmtId="0" fontId="31" fillId="0" borderId="64" xfId="0" applyFont="1" applyBorder="1" applyAlignment="1">
      <alignment/>
    </xf>
    <xf numFmtId="0" fontId="31" fillId="0" borderId="64" xfId="0" applyFont="1" applyBorder="1" applyAlignment="1">
      <alignment horizontal="center" wrapText="1"/>
    </xf>
    <xf numFmtId="0" fontId="31" fillId="0" borderId="0" xfId="0" applyFont="1" applyBorder="1" applyAlignment="1">
      <alignment horizontal="center" wrapText="1"/>
    </xf>
    <xf numFmtId="0" fontId="4" fillId="33" borderId="65" xfId="0" applyFont="1" applyFill="1" applyBorder="1" applyAlignment="1">
      <alignment/>
    </xf>
    <xf numFmtId="0" fontId="4" fillId="0" borderId="29" xfId="0" applyFont="1" applyBorder="1" applyAlignment="1">
      <alignment/>
    </xf>
    <xf numFmtId="164" fontId="76" fillId="36" borderId="66" xfId="0" applyNumberFormat="1" applyFont="1" applyFill="1" applyBorder="1" applyAlignment="1">
      <alignment horizontal="center"/>
    </xf>
    <xf numFmtId="164" fontId="76" fillId="36" borderId="67" xfId="0" applyNumberFormat="1" applyFont="1" applyFill="1" applyBorder="1" applyAlignment="1">
      <alignment horizontal="center"/>
    </xf>
    <xf numFmtId="0" fontId="76" fillId="36" borderId="65" xfId="0" applyFont="1" applyFill="1" applyBorder="1" applyAlignment="1">
      <alignment/>
    </xf>
    <xf numFmtId="164" fontId="76" fillId="36" borderId="64" xfId="0" applyNumberFormat="1" applyFont="1" applyFill="1" applyBorder="1" applyAlignment="1">
      <alignment horizontal="center"/>
    </xf>
    <xf numFmtId="0" fontId="76" fillId="36" borderId="68" xfId="0" applyFont="1" applyFill="1" applyBorder="1" applyAlignment="1">
      <alignment/>
    </xf>
    <xf numFmtId="0" fontId="76" fillId="36" borderId="69" xfId="0" applyFont="1" applyFill="1" applyBorder="1" applyAlignment="1">
      <alignment/>
    </xf>
    <xf numFmtId="0" fontId="4" fillId="37" borderId="70" xfId="0" applyFont="1" applyFill="1" applyBorder="1" applyAlignment="1">
      <alignment/>
    </xf>
    <xf numFmtId="0" fontId="31" fillId="37" borderId="70" xfId="0" applyFont="1" applyFill="1" applyBorder="1" applyAlignment="1">
      <alignment vertical="center"/>
    </xf>
    <xf numFmtId="164" fontId="30" fillId="37" borderId="70" xfId="0" applyNumberFormat="1" applyFont="1" applyFill="1" applyBorder="1" applyAlignment="1">
      <alignment horizontal="center"/>
    </xf>
    <xf numFmtId="0" fontId="4" fillId="37" borderId="36" xfId="0" applyFont="1" applyFill="1" applyBorder="1" applyAlignment="1">
      <alignment/>
    </xf>
    <xf numFmtId="0" fontId="31" fillId="37" borderId="36" xfId="0" applyFont="1" applyFill="1" applyBorder="1" applyAlignment="1">
      <alignment/>
    </xf>
    <xf numFmtId="164" fontId="30" fillId="37" borderId="36" xfId="0" applyNumberFormat="1" applyFont="1" applyFill="1" applyBorder="1" applyAlignment="1">
      <alignment horizontal="center"/>
    </xf>
    <xf numFmtId="0" fontId="4" fillId="37" borderId="0" xfId="0" applyFont="1" applyFill="1" applyAlignment="1">
      <alignment/>
    </xf>
    <xf numFmtId="0" fontId="0" fillId="37" borderId="36" xfId="0" applyFill="1" applyBorder="1" applyAlignment="1">
      <alignment/>
    </xf>
    <xf numFmtId="0" fontId="4" fillId="38" borderId="70" xfId="0" applyFont="1" applyFill="1" applyBorder="1" applyAlignment="1">
      <alignment/>
    </xf>
    <xf numFmtId="0" fontId="31" fillId="38" borderId="70" xfId="0" applyFont="1" applyFill="1" applyBorder="1" applyAlignment="1">
      <alignment/>
    </xf>
    <xf numFmtId="164" fontId="4" fillId="38" borderId="70" xfId="0" applyNumberFormat="1" applyFont="1" applyFill="1" applyBorder="1" applyAlignment="1">
      <alignment horizontal="right"/>
    </xf>
    <xf numFmtId="164" fontId="4" fillId="38" borderId="70" xfId="0" applyNumberFormat="1" applyFont="1" applyFill="1" applyBorder="1" applyAlignment="1">
      <alignment horizontal="center"/>
    </xf>
    <xf numFmtId="0" fontId="4" fillId="38" borderId="36" xfId="0" applyFont="1" applyFill="1" applyBorder="1" applyAlignment="1">
      <alignment/>
    </xf>
    <xf numFmtId="0" fontId="31" fillId="38" borderId="36" xfId="0" applyFont="1" applyFill="1" applyBorder="1" applyAlignment="1">
      <alignment/>
    </xf>
    <xf numFmtId="164" fontId="4" fillId="38" borderId="28" xfId="0" applyNumberFormat="1" applyFont="1" applyFill="1" applyBorder="1" applyAlignment="1">
      <alignment horizontal="center"/>
    </xf>
    <xf numFmtId="164" fontId="4" fillId="38" borderId="36" xfId="0" applyNumberFormat="1" applyFont="1" applyFill="1" applyBorder="1" applyAlignment="1">
      <alignment horizontal="center"/>
    </xf>
    <xf numFmtId="164" fontId="31" fillId="38" borderId="36" xfId="0" applyNumberFormat="1" applyFont="1" applyFill="1" applyBorder="1" applyAlignment="1">
      <alignment horizontal="center"/>
    </xf>
    <xf numFmtId="164" fontId="4" fillId="38" borderId="36" xfId="0" applyNumberFormat="1" applyFont="1" applyFill="1" applyBorder="1" applyAlignment="1">
      <alignment horizontal="right"/>
    </xf>
    <xf numFmtId="164" fontId="4" fillId="38" borderId="71" xfId="0" applyNumberFormat="1" applyFont="1" applyFill="1" applyBorder="1" applyAlignment="1">
      <alignment/>
    </xf>
    <xf numFmtId="0" fontId="31" fillId="37" borderId="70" xfId="0" applyFont="1" applyFill="1" applyBorder="1" applyAlignment="1">
      <alignment/>
    </xf>
    <xf numFmtId="164" fontId="4" fillId="37" borderId="70" xfId="0" applyNumberFormat="1" applyFont="1" applyFill="1" applyBorder="1" applyAlignment="1">
      <alignment horizontal="right"/>
    </xf>
    <xf numFmtId="164" fontId="4" fillId="39" borderId="70" xfId="0" applyNumberFormat="1" applyFont="1" applyFill="1" applyBorder="1" applyAlignment="1">
      <alignment horizontal="center"/>
    </xf>
    <xf numFmtId="164" fontId="4" fillId="37" borderId="36" xfId="0" applyNumberFormat="1" applyFont="1" applyFill="1" applyBorder="1" applyAlignment="1">
      <alignment horizontal="center"/>
    </xf>
    <xf numFmtId="164" fontId="4" fillId="37" borderId="71" xfId="0" applyNumberFormat="1" applyFont="1" applyFill="1" applyBorder="1" applyAlignment="1">
      <alignment/>
    </xf>
    <xf numFmtId="7" fontId="31" fillId="37" borderId="36" xfId="0" applyNumberFormat="1" applyFont="1" applyFill="1" applyBorder="1" applyAlignment="1">
      <alignment/>
    </xf>
    <xf numFmtId="164" fontId="4" fillId="37" borderId="36" xfId="0" applyNumberFormat="1" applyFont="1" applyFill="1" applyBorder="1" applyAlignment="1">
      <alignment horizontal="right"/>
    </xf>
    <xf numFmtId="164" fontId="30" fillId="37" borderId="72" xfId="0" applyNumberFormat="1" applyFont="1" applyFill="1" applyBorder="1" applyAlignment="1">
      <alignment horizontal="center"/>
    </xf>
    <xf numFmtId="164" fontId="30" fillId="37" borderId="71" xfId="0" applyNumberFormat="1" applyFont="1" applyFill="1" applyBorder="1" applyAlignment="1">
      <alignment horizontal="center"/>
    </xf>
    <xf numFmtId="164" fontId="4" fillId="37" borderId="72" xfId="0" applyNumberFormat="1" applyFont="1" applyFill="1" applyBorder="1" applyAlignment="1">
      <alignment horizontal="center"/>
    </xf>
    <xf numFmtId="164" fontId="4" fillId="37" borderId="73" xfId="0" applyNumberFormat="1" applyFont="1" applyFill="1" applyBorder="1" applyAlignment="1">
      <alignment/>
    </xf>
    <xf numFmtId="0" fontId="31" fillId="37" borderId="27" xfId="0" applyFont="1" applyFill="1" applyBorder="1" applyAlignment="1">
      <alignment/>
    </xf>
    <xf numFmtId="164" fontId="4" fillId="37" borderId="16" xfId="0" applyNumberFormat="1" applyFont="1" applyFill="1" applyBorder="1" applyAlignment="1">
      <alignment horizontal="center"/>
    </xf>
    <xf numFmtId="164" fontId="4" fillId="37" borderId="28" xfId="0" applyNumberFormat="1" applyFont="1" applyFill="1" applyBorder="1" applyAlignment="1">
      <alignment horizontal="right"/>
    </xf>
    <xf numFmtId="164" fontId="4" fillId="37" borderId="0" xfId="0" applyNumberFormat="1" applyFont="1" applyFill="1" applyBorder="1" applyAlignment="1">
      <alignment horizontal="right"/>
    </xf>
    <xf numFmtId="164" fontId="4" fillId="37" borderId="58" xfId="0" applyNumberFormat="1" applyFont="1" applyFill="1" applyBorder="1" applyAlignment="1">
      <alignment/>
    </xf>
    <xf numFmtId="164" fontId="4" fillId="37" borderId="72" xfId="0" applyNumberFormat="1" applyFont="1" applyFill="1" applyBorder="1" applyAlignment="1">
      <alignment/>
    </xf>
    <xf numFmtId="0" fontId="57" fillId="38" borderId="70" xfId="0" applyFont="1" applyFill="1" applyBorder="1" applyAlignment="1">
      <alignment/>
    </xf>
    <xf numFmtId="164" fontId="4" fillId="38" borderId="72" xfId="0" applyNumberFormat="1" applyFont="1" applyFill="1" applyBorder="1" applyAlignment="1">
      <alignment/>
    </xf>
    <xf numFmtId="7" fontId="57" fillId="38" borderId="36" xfId="0" applyNumberFormat="1" applyFont="1" applyFill="1" applyBorder="1" applyAlignment="1">
      <alignment/>
    </xf>
    <xf numFmtId="7" fontId="31" fillId="38" borderId="36" xfId="0" applyNumberFormat="1" applyFont="1" applyFill="1" applyBorder="1" applyAlignment="1">
      <alignment/>
    </xf>
    <xf numFmtId="164" fontId="4" fillId="38" borderId="16" xfId="0" applyNumberFormat="1" applyFont="1" applyFill="1" applyBorder="1" applyAlignment="1">
      <alignment horizontal="center"/>
    </xf>
    <xf numFmtId="0" fontId="57" fillId="38" borderId="36" xfId="0" applyFont="1" applyFill="1" applyBorder="1" applyAlignment="1">
      <alignment/>
    </xf>
    <xf numFmtId="164" fontId="30" fillId="38" borderId="36" xfId="0" applyNumberFormat="1" applyFont="1" applyFill="1" applyBorder="1" applyAlignment="1">
      <alignment horizontal="center"/>
    </xf>
    <xf numFmtId="164" fontId="4" fillId="38" borderId="36" xfId="0" applyNumberFormat="1" applyFont="1" applyFill="1" applyBorder="1" applyAlignment="1">
      <alignment/>
    </xf>
    <xf numFmtId="0" fontId="4" fillId="38" borderId="0" xfId="0" applyFont="1" applyFill="1" applyAlignment="1">
      <alignment/>
    </xf>
    <xf numFmtId="164" fontId="30" fillId="40" borderId="57" xfId="0" applyNumberFormat="1" applyFont="1" applyFill="1" applyBorder="1" applyAlignment="1">
      <alignment horizontal="center"/>
    </xf>
    <xf numFmtId="164" fontId="30" fillId="40" borderId="32" xfId="0" applyNumberFormat="1" applyFont="1" applyFill="1" applyBorder="1" applyAlignment="1">
      <alignment horizontal="center"/>
    </xf>
    <xf numFmtId="164" fontId="4" fillId="40" borderId="31" xfId="0" applyNumberFormat="1" applyFont="1" applyFill="1" applyBorder="1" applyAlignment="1">
      <alignment horizontal="center"/>
    </xf>
    <xf numFmtId="164" fontId="4" fillId="40" borderId="29" xfId="0" applyNumberFormat="1" applyFont="1" applyFill="1" applyBorder="1" applyAlignment="1">
      <alignment horizontal="center"/>
    </xf>
    <xf numFmtId="164" fontId="4" fillId="40" borderId="30" xfId="0" applyNumberFormat="1" applyFont="1" applyFill="1" applyBorder="1" applyAlignment="1">
      <alignment horizontal="center"/>
    </xf>
    <xf numFmtId="164" fontId="30" fillId="40" borderId="38" xfId="0" applyNumberFormat="1" applyFont="1" applyFill="1" applyBorder="1" applyAlignment="1">
      <alignment horizontal="center"/>
    </xf>
    <xf numFmtId="164" fontId="4" fillId="40" borderId="32" xfId="0" applyNumberFormat="1" applyFont="1" applyFill="1" applyBorder="1" applyAlignment="1">
      <alignment horizontal="center"/>
    </xf>
    <xf numFmtId="164" fontId="4" fillId="40" borderId="37" xfId="0" applyNumberFormat="1" applyFont="1" applyFill="1" applyBorder="1" applyAlignment="1">
      <alignment horizontal="center"/>
    </xf>
    <xf numFmtId="164" fontId="4" fillId="40" borderId="20" xfId="0" applyNumberFormat="1" applyFont="1" applyFill="1" applyBorder="1" applyAlignment="1">
      <alignment horizontal="center"/>
    </xf>
    <xf numFmtId="164" fontId="4" fillId="40" borderId="40" xfId="0" applyNumberFormat="1" applyFont="1" applyFill="1" applyBorder="1" applyAlignment="1">
      <alignment horizontal="center"/>
    </xf>
    <xf numFmtId="0" fontId="0" fillId="0" borderId="40" xfId="0" applyFont="1" applyBorder="1" applyAlignment="1">
      <alignment/>
    </xf>
    <xf numFmtId="166" fontId="4" fillId="38" borderId="71" xfId="0" applyNumberFormat="1" applyFont="1" applyFill="1" applyBorder="1" applyAlignment="1">
      <alignment/>
    </xf>
    <xf numFmtId="166" fontId="77" fillId="0" borderId="64" xfId="0" applyNumberFormat="1" applyFont="1" applyBorder="1" applyAlignment="1">
      <alignment/>
    </xf>
    <xf numFmtId="166" fontId="77" fillId="0" borderId="66" xfId="0" applyNumberFormat="1" applyFont="1" applyBorder="1" applyAlignment="1">
      <alignment horizontal="right" wrapText="1"/>
    </xf>
    <xf numFmtId="166" fontId="77" fillId="0" borderId="0" xfId="0" applyNumberFormat="1" applyFont="1" applyBorder="1" applyAlignment="1">
      <alignment horizontal="right" wrapText="1"/>
    </xf>
    <xf numFmtId="166" fontId="77" fillId="0" borderId="64" xfId="0" applyNumberFormat="1" applyFont="1" applyBorder="1" applyAlignment="1">
      <alignment horizontal="right" wrapText="1"/>
    </xf>
    <xf numFmtId="166" fontId="77" fillId="0" borderId="66" xfId="0" applyNumberFormat="1" applyFont="1" applyBorder="1" applyAlignment="1">
      <alignment wrapText="1"/>
    </xf>
    <xf numFmtId="164" fontId="30" fillId="40" borderId="49" xfId="0" applyNumberFormat="1" applyFont="1" applyFill="1" applyBorder="1" applyAlignment="1">
      <alignment horizontal="center"/>
    </xf>
    <xf numFmtId="164" fontId="30" fillId="40" borderId="74" xfId="0" applyNumberFormat="1" applyFont="1" applyFill="1" applyBorder="1" applyAlignment="1">
      <alignment horizontal="center"/>
    </xf>
    <xf numFmtId="164" fontId="4" fillId="40" borderId="18" xfId="0" applyNumberFormat="1" applyFont="1" applyFill="1" applyBorder="1" applyAlignment="1">
      <alignment horizontal="center"/>
    </xf>
    <xf numFmtId="164" fontId="30" fillId="40" borderId="42" xfId="0" applyNumberFormat="1" applyFont="1" applyFill="1" applyBorder="1" applyAlignment="1">
      <alignment horizontal="center"/>
    </xf>
    <xf numFmtId="164" fontId="30" fillId="40" borderId="43" xfId="0" applyNumberFormat="1" applyFont="1" applyFill="1" applyBorder="1" applyAlignment="1">
      <alignment horizontal="center"/>
    </xf>
    <xf numFmtId="164" fontId="4" fillId="40" borderId="47" xfId="0" applyNumberFormat="1" applyFont="1" applyFill="1" applyBorder="1" applyAlignment="1">
      <alignment horizontal="center"/>
    </xf>
    <xf numFmtId="164" fontId="4" fillId="40" borderId="36" xfId="0" applyNumberFormat="1" applyFont="1" applyFill="1" applyBorder="1" applyAlignment="1">
      <alignment horizontal="center"/>
    </xf>
    <xf numFmtId="164" fontId="4" fillId="40" borderId="27" xfId="0" applyNumberFormat="1" applyFont="1" applyFill="1" applyBorder="1" applyAlignment="1">
      <alignment horizontal="center"/>
    </xf>
    <xf numFmtId="164" fontId="4" fillId="40" borderId="24" xfId="0" applyNumberFormat="1" applyFont="1" applyFill="1" applyBorder="1" applyAlignment="1">
      <alignment horizontal="center"/>
    </xf>
    <xf numFmtId="164" fontId="4" fillId="40" borderId="14" xfId="0" applyNumberFormat="1" applyFont="1" applyFill="1" applyBorder="1" applyAlignment="1">
      <alignment horizontal="center"/>
    </xf>
    <xf numFmtId="164" fontId="30" fillId="40" borderId="20" xfId="0" applyNumberFormat="1" applyFont="1" applyFill="1" applyBorder="1" applyAlignment="1">
      <alignment horizontal="center"/>
    </xf>
    <xf numFmtId="164" fontId="4" fillId="40" borderId="41" xfId="0" applyNumberFormat="1" applyFont="1" applyFill="1" applyBorder="1" applyAlignment="1">
      <alignment horizontal="center"/>
    </xf>
    <xf numFmtId="164" fontId="4" fillId="40" borderId="48" xfId="0" applyNumberFormat="1" applyFont="1" applyFill="1" applyBorder="1" applyAlignment="1">
      <alignment horizontal="center"/>
    </xf>
    <xf numFmtId="164" fontId="4" fillId="40" borderId="49" xfId="0" applyNumberFormat="1" applyFont="1" applyFill="1" applyBorder="1" applyAlignment="1">
      <alignment horizontal="center"/>
    </xf>
    <xf numFmtId="164" fontId="4" fillId="40" borderId="50" xfId="0" applyNumberFormat="1" applyFont="1" applyFill="1" applyBorder="1" applyAlignment="1">
      <alignment horizontal="center"/>
    </xf>
    <xf numFmtId="164" fontId="4" fillId="40" borderId="38" xfId="0" applyNumberFormat="1" applyFont="1" applyFill="1" applyBorder="1" applyAlignment="1">
      <alignment horizontal="center"/>
    </xf>
    <xf numFmtId="164" fontId="4" fillId="40" borderId="75" xfId="0" applyNumberFormat="1" applyFont="1" applyFill="1" applyBorder="1" applyAlignment="1">
      <alignment horizontal="center"/>
    </xf>
    <xf numFmtId="164" fontId="4" fillId="40" borderId="58" xfId="0" applyNumberFormat="1" applyFont="1" applyFill="1" applyBorder="1" applyAlignment="1">
      <alignment horizontal="center"/>
    </xf>
    <xf numFmtId="164" fontId="4" fillId="40" borderId="33" xfId="0" applyNumberFormat="1" applyFont="1" applyFill="1" applyBorder="1" applyAlignment="1">
      <alignment horizontal="center"/>
    </xf>
    <xf numFmtId="164" fontId="4" fillId="40" borderId="23" xfId="0" applyNumberFormat="1" applyFont="1" applyFill="1" applyBorder="1" applyAlignment="1">
      <alignment horizontal="center"/>
    </xf>
    <xf numFmtId="164" fontId="4" fillId="40" borderId="13" xfId="0" applyNumberFormat="1" applyFont="1" applyFill="1" applyBorder="1" applyAlignment="1">
      <alignment horizontal="center"/>
    </xf>
    <xf numFmtId="164" fontId="4" fillId="40" borderId="76" xfId="0" applyNumberFormat="1" applyFont="1" applyFill="1" applyBorder="1" applyAlignment="1">
      <alignment horizontal="center"/>
    </xf>
    <xf numFmtId="164" fontId="4" fillId="40" borderId="0" xfId="0" applyNumberFormat="1" applyFont="1" applyFill="1" applyBorder="1" applyAlignment="1">
      <alignment horizontal="center"/>
    </xf>
    <xf numFmtId="164" fontId="4" fillId="40" borderId="77" xfId="0" applyNumberFormat="1" applyFont="1" applyFill="1" applyBorder="1" applyAlignment="1">
      <alignment horizontal="center"/>
    </xf>
    <xf numFmtId="164" fontId="4" fillId="40" borderId="62" xfId="0" applyNumberFormat="1" applyFont="1" applyFill="1" applyBorder="1" applyAlignment="1">
      <alignment horizontal="center"/>
    </xf>
    <xf numFmtId="0" fontId="78" fillId="0" borderId="10" xfId="0" applyFont="1" applyBorder="1" applyAlignment="1">
      <alignment/>
    </xf>
    <xf numFmtId="0" fontId="78" fillId="0" borderId="11" xfId="0" applyFont="1" applyBorder="1" applyAlignment="1">
      <alignment/>
    </xf>
    <xf numFmtId="0" fontId="79" fillId="0" borderId="10" xfId="0" applyFont="1" applyFill="1" applyBorder="1" applyAlignment="1">
      <alignment/>
    </xf>
    <xf numFmtId="0" fontId="80" fillId="0" borderId="10" xfId="0" applyFont="1" applyFill="1" applyBorder="1" applyAlignment="1">
      <alignment/>
    </xf>
    <xf numFmtId="0" fontId="35" fillId="0" borderId="78" xfId="0" applyFont="1" applyFill="1" applyBorder="1" applyAlignment="1">
      <alignment horizontal="left"/>
    </xf>
    <xf numFmtId="0" fontId="80" fillId="0" borderId="78" xfId="0" applyFont="1" applyFill="1" applyBorder="1" applyAlignment="1">
      <alignment/>
    </xf>
    <xf numFmtId="0" fontId="35" fillId="0" borderId="10" xfId="0" applyFont="1" applyFill="1" applyBorder="1" applyAlignment="1">
      <alignment/>
    </xf>
    <xf numFmtId="0" fontId="81" fillId="0" borderId="17" xfId="0" applyFont="1" applyFill="1" applyBorder="1" applyAlignment="1">
      <alignment horizontal="left" vertical="top" wrapText="1"/>
    </xf>
    <xf numFmtId="0" fontId="82" fillId="0" borderId="10" xfId="53" applyFont="1" applyFill="1" applyBorder="1" applyAlignment="1" applyProtection="1">
      <alignment horizontal="left" vertical="top" wrapText="1"/>
      <protection/>
    </xf>
    <xf numFmtId="3" fontId="81" fillId="34" borderId="21" xfId="0" applyNumberFormat="1" applyFont="1" applyFill="1" applyBorder="1" applyAlignment="1">
      <alignment/>
    </xf>
    <xf numFmtId="3" fontId="81" fillId="34" borderId="22" xfId="0" applyNumberFormat="1" applyFont="1" applyFill="1" applyBorder="1" applyAlignment="1">
      <alignment/>
    </xf>
    <xf numFmtId="0" fontId="0" fillId="37" borderId="0" xfId="0" applyFill="1" applyAlignment="1">
      <alignment/>
    </xf>
    <xf numFmtId="0" fontId="0" fillId="37" borderId="0" xfId="0" applyFill="1" applyBorder="1" applyAlignment="1">
      <alignment/>
    </xf>
    <xf numFmtId="0" fontId="70" fillId="37" borderId="10" xfId="0" applyFont="1" applyFill="1" applyBorder="1" applyAlignment="1">
      <alignment horizontal="left"/>
    </xf>
    <xf numFmtId="0" fontId="70" fillId="37" borderId="15" xfId="0" applyFont="1" applyFill="1" applyBorder="1" applyAlignment="1">
      <alignment horizontal="left"/>
    </xf>
    <xf numFmtId="0" fontId="70" fillId="37" borderId="11" xfId="0" applyFont="1" applyFill="1" applyBorder="1" applyAlignment="1">
      <alignment horizontal="left"/>
    </xf>
    <xf numFmtId="0" fontId="70" fillId="37" borderId="79" xfId="0" applyFont="1" applyFill="1" applyBorder="1" applyAlignment="1">
      <alignment horizontal="left"/>
    </xf>
    <xf numFmtId="0" fontId="70" fillId="37" borderId="10" xfId="0" applyFont="1" applyFill="1" applyBorder="1" applyAlignment="1">
      <alignment/>
    </xf>
    <xf numFmtId="166" fontId="0" fillId="37" borderId="21" xfId="0" applyNumberFormat="1" applyFill="1" applyBorder="1" applyAlignment="1">
      <alignment/>
    </xf>
    <xf numFmtId="0" fontId="37" fillId="37" borderId="10" xfId="0" applyFont="1" applyFill="1" applyBorder="1" applyAlignment="1">
      <alignment/>
    </xf>
    <xf numFmtId="0" fontId="37" fillId="37" borderId="11" xfId="0" applyFont="1" applyFill="1" applyBorder="1" applyAlignment="1">
      <alignment/>
    </xf>
    <xf numFmtId="166" fontId="0" fillId="37" borderId="22" xfId="0" applyNumberFormat="1" applyFill="1" applyBorder="1" applyAlignment="1">
      <alignment/>
    </xf>
    <xf numFmtId="0" fontId="0" fillId="37" borderId="80" xfId="0" applyFill="1" applyBorder="1" applyAlignment="1">
      <alignment/>
    </xf>
    <xf numFmtId="0" fontId="0" fillId="33" borderId="12" xfId="0" applyFill="1" applyBorder="1" applyAlignment="1">
      <alignment/>
    </xf>
    <xf numFmtId="0" fontId="0" fillId="37" borderId="35" xfId="0" applyFill="1" applyBorder="1" applyAlignment="1">
      <alignment/>
    </xf>
    <xf numFmtId="0" fontId="0" fillId="37" borderId="28" xfId="0" applyFill="1" applyBorder="1" applyAlignment="1">
      <alignment/>
    </xf>
    <xf numFmtId="164" fontId="0" fillId="37" borderId="38" xfId="0" applyNumberFormat="1" applyFill="1" applyBorder="1" applyAlignment="1">
      <alignment/>
    </xf>
    <xf numFmtId="166" fontId="4" fillId="34" borderId="48" xfId="0" applyNumberFormat="1" applyFont="1" applyFill="1" applyBorder="1" applyAlignment="1">
      <alignment horizontal="right"/>
    </xf>
    <xf numFmtId="166" fontId="4" fillId="34" borderId="49" xfId="0" applyNumberFormat="1" applyFont="1" applyFill="1" applyBorder="1" applyAlignment="1">
      <alignment horizontal="right"/>
    </xf>
    <xf numFmtId="166" fontId="4" fillId="34" borderId="50" xfId="0" applyNumberFormat="1" applyFont="1" applyFill="1" applyBorder="1" applyAlignment="1">
      <alignment horizontal="right"/>
    </xf>
    <xf numFmtId="166" fontId="4" fillId="34" borderId="37" xfId="0" applyNumberFormat="1" applyFont="1" applyFill="1" applyBorder="1" applyAlignment="1">
      <alignment horizontal="right"/>
    </xf>
    <xf numFmtId="166" fontId="4" fillId="34" borderId="20" xfId="0" applyNumberFormat="1" applyFont="1" applyFill="1" applyBorder="1" applyAlignment="1">
      <alignment horizontal="right"/>
    </xf>
    <xf numFmtId="166" fontId="4" fillId="34" borderId="18" xfId="0" applyNumberFormat="1" applyFont="1" applyFill="1" applyBorder="1" applyAlignment="1">
      <alignment horizontal="right"/>
    </xf>
    <xf numFmtId="166" fontId="4" fillId="34" borderId="81" xfId="0" applyNumberFormat="1" applyFont="1" applyFill="1" applyBorder="1" applyAlignment="1">
      <alignment horizontal="right"/>
    </xf>
    <xf numFmtId="166" fontId="4" fillId="34" borderId="21" xfId="0" applyNumberFormat="1" applyFont="1" applyFill="1" applyBorder="1" applyAlignment="1">
      <alignment horizontal="right"/>
    </xf>
    <xf numFmtId="166" fontId="4" fillId="34" borderId="29" xfId="0" applyNumberFormat="1" applyFont="1" applyFill="1" applyBorder="1" applyAlignment="1">
      <alignment horizontal="right"/>
    </xf>
    <xf numFmtId="166" fontId="4" fillId="34" borderId="13" xfId="0" applyNumberFormat="1" applyFont="1" applyFill="1" applyBorder="1" applyAlignment="1">
      <alignment/>
    </xf>
    <xf numFmtId="166" fontId="4" fillId="34" borderId="15" xfId="0" applyNumberFormat="1" applyFont="1" applyFill="1" applyBorder="1" applyAlignment="1">
      <alignment horizontal="right"/>
    </xf>
    <xf numFmtId="166" fontId="4" fillId="34" borderId="82" xfId="0" applyNumberFormat="1" applyFont="1" applyFill="1" applyBorder="1" applyAlignment="1">
      <alignment horizontal="right"/>
    </xf>
    <xf numFmtId="166" fontId="4" fillId="34" borderId="36" xfId="0" applyNumberFormat="1" applyFont="1" applyFill="1" applyBorder="1" applyAlignment="1">
      <alignment horizontal="right"/>
    </xf>
    <xf numFmtId="166" fontId="4" fillId="34" borderId="41" xfId="0" applyNumberFormat="1" applyFont="1" applyFill="1" applyBorder="1" applyAlignment="1">
      <alignment horizontal="right"/>
    </xf>
    <xf numFmtId="166" fontId="4" fillId="34" borderId="42" xfId="0" applyNumberFormat="1" applyFont="1" applyFill="1" applyBorder="1" applyAlignment="1">
      <alignment horizontal="right"/>
    </xf>
    <xf numFmtId="166" fontId="4" fillId="34" borderId="43" xfId="0" applyNumberFormat="1" applyFont="1" applyFill="1" applyBorder="1" applyAlignment="1">
      <alignment horizontal="right"/>
    </xf>
    <xf numFmtId="166" fontId="4" fillId="34" borderId="32" xfId="0" applyNumberFormat="1" applyFont="1" applyFill="1" applyBorder="1" applyAlignment="1">
      <alignment horizontal="right"/>
    </xf>
    <xf numFmtId="166" fontId="4" fillId="34" borderId="30" xfId="0" applyNumberFormat="1" applyFont="1" applyFill="1" applyBorder="1" applyAlignment="1">
      <alignment horizontal="right"/>
    </xf>
    <xf numFmtId="166" fontId="4" fillId="34" borderId="44" xfId="0" applyNumberFormat="1" applyFont="1" applyFill="1" applyBorder="1" applyAlignment="1">
      <alignment horizontal="right"/>
    </xf>
    <xf numFmtId="166" fontId="4" fillId="34" borderId="74" xfId="0" applyNumberFormat="1" applyFont="1" applyFill="1" applyBorder="1" applyAlignment="1">
      <alignment horizontal="right"/>
    </xf>
    <xf numFmtId="166" fontId="4" fillId="34" borderId="31" xfId="0" applyNumberFormat="1" applyFont="1" applyFill="1" applyBorder="1" applyAlignment="1">
      <alignment horizontal="right"/>
    </xf>
    <xf numFmtId="166" fontId="4" fillId="34" borderId="38" xfId="0" applyNumberFormat="1" applyFont="1" applyFill="1" applyBorder="1" applyAlignment="1">
      <alignment horizontal="right"/>
    </xf>
    <xf numFmtId="166" fontId="4" fillId="34" borderId="45" xfId="0" applyNumberFormat="1" applyFont="1" applyFill="1" applyBorder="1" applyAlignment="1">
      <alignment horizontal="right"/>
    </xf>
    <xf numFmtId="166" fontId="4" fillId="34" borderId="83" xfId="0" applyNumberFormat="1" applyFont="1" applyFill="1" applyBorder="1" applyAlignment="1">
      <alignment horizontal="right"/>
    </xf>
    <xf numFmtId="166" fontId="4" fillId="34" borderId="75" xfId="0" applyNumberFormat="1" applyFont="1" applyFill="1" applyBorder="1" applyAlignment="1">
      <alignment horizontal="right"/>
    </xf>
    <xf numFmtId="166" fontId="4" fillId="34" borderId="33" xfId="0" applyNumberFormat="1" applyFont="1" applyFill="1" applyBorder="1" applyAlignment="1">
      <alignment horizontal="right"/>
    </xf>
    <xf numFmtId="166" fontId="4" fillId="34" borderId="13" xfId="0" applyNumberFormat="1" applyFont="1" applyFill="1" applyBorder="1" applyAlignment="1">
      <alignment horizontal="right"/>
    </xf>
    <xf numFmtId="166" fontId="4" fillId="34" borderId="76" xfId="0" applyNumberFormat="1" applyFont="1" applyFill="1" applyBorder="1" applyAlignment="1">
      <alignment horizontal="right"/>
    </xf>
    <xf numFmtId="166" fontId="4" fillId="34" borderId="40" xfId="0" applyNumberFormat="1" applyFont="1" applyFill="1" applyBorder="1" applyAlignment="1">
      <alignment horizontal="right"/>
    </xf>
    <xf numFmtId="166" fontId="4" fillId="34" borderId="84" xfId="0" applyNumberFormat="1" applyFont="1" applyFill="1" applyBorder="1" applyAlignment="1">
      <alignment horizontal="right"/>
    </xf>
    <xf numFmtId="166" fontId="4" fillId="34" borderId="14" xfId="0" applyNumberFormat="1" applyFont="1" applyFill="1" applyBorder="1" applyAlignment="1">
      <alignment horizontal="right"/>
    </xf>
    <xf numFmtId="166" fontId="4" fillId="34" borderId="85" xfId="0" applyNumberFormat="1" applyFont="1" applyFill="1" applyBorder="1" applyAlignment="1">
      <alignment horizontal="right"/>
    </xf>
    <xf numFmtId="166" fontId="4" fillId="41" borderId="86" xfId="0" applyNumberFormat="1" applyFont="1" applyFill="1" applyBorder="1" applyAlignment="1">
      <alignment/>
    </xf>
    <xf numFmtId="166" fontId="4" fillId="41" borderId="13" xfId="0" applyNumberFormat="1" applyFont="1" applyFill="1" applyBorder="1" applyAlignment="1">
      <alignment/>
    </xf>
    <xf numFmtId="166" fontId="4" fillId="41" borderId="87" xfId="0" applyNumberFormat="1" applyFont="1" applyFill="1" applyBorder="1" applyAlignment="1">
      <alignment/>
    </xf>
    <xf numFmtId="166" fontId="4" fillId="41" borderId="80" xfId="0" applyNumberFormat="1" applyFont="1" applyFill="1" applyBorder="1" applyAlignment="1">
      <alignment/>
    </xf>
    <xf numFmtId="166" fontId="4" fillId="41" borderId="34" xfId="0" applyNumberFormat="1" applyFont="1" applyFill="1" applyBorder="1" applyAlignment="1">
      <alignment/>
    </xf>
    <xf numFmtId="166" fontId="4" fillId="41" borderId="88" xfId="0" applyNumberFormat="1" applyFont="1" applyFill="1" applyBorder="1" applyAlignment="1">
      <alignment/>
    </xf>
    <xf numFmtId="164" fontId="4" fillId="41" borderId="88" xfId="0" applyNumberFormat="1" applyFont="1" applyFill="1" applyBorder="1" applyAlignment="1">
      <alignment/>
    </xf>
    <xf numFmtId="166" fontId="4" fillId="41" borderId="19" xfId="0" applyNumberFormat="1" applyFont="1" applyFill="1" applyBorder="1" applyAlignment="1">
      <alignment/>
    </xf>
    <xf numFmtId="166" fontId="4" fillId="41" borderId="76" xfId="0" applyNumberFormat="1" applyFont="1" applyFill="1" applyBorder="1" applyAlignment="1">
      <alignment/>
    </xf>
    <xf numFmtId="166" fontId="4" fillId="41" borderId="71" xfId="0" applyNumberFormat="1" applyFont="1" applyFill="1" applyBorder="1" applyAlignment="1">
      <alignment/>
    </xf>
    <xf numFmtId="166" fontId="4" fillId="41" borderId="89" xfId="0" applyNumberFormat="1" applyFont="1" applyFill="1" applyBorder="1" applyAlignment="1">
      <alignment/>
    </xf>
    <xf numFmtId="166" fontId="4" fillId="41" borderId="90" xfId="0" applyNumberFormat="1" applyFont="1" applyFill="1" applyBorder="1" applyAlignment="1">
      <alignment/>
    </xf>
    <xf numFmtId="166" fontId="4" fillId="41" borderId="91" xfId="0" applyNumberFormat="1" applyFont="1" applyFill="1" applyBorder="1" applyAlignment="1">
      <alignment/>
    </xf>
    <xf numFmtId="166" fontId="70" fillId="37" borderId="21" xfId="0" applyNumberFormat="1" applyFont="1" applyFill="1" applyBorder="1" applyAlignment="1">
      <alignment/>
    </xf>
    <xf numFmtId="0" fontId="77" fillId="0" borderId="66" xfId="0" applyFont="1" applyBorder="1" applyAlignment="1">
      <alignment horizontal="left" wrapText="1"/>
    </xf>
    <xf numFmtId="0" fontId="77" fillId="0" borderId="66" xfId="0" applyFont="1" applyBorder="1" applyAlignment="1">
      <alignment horizontal="left"/>
    </xf>
    <xf numFmtId="0" fontId="77" fillId="33" borderId="66" xfId="0" applyFont="1" applyFill="1" applyBorder="1" applyAlignment="1">
      <alignment horizontal="left"/>
    </xf>
    <xf numFmtId="0" fontId="38" fillId="0" borderId="92" xfId="0" applyFont="1" applyBorder="1" applyAlignment="1">
      <alignment horizontal="center" vertical="center" wrapText="1"/>
    </xf>
    <xf numFmtId="166" fontId="77" fillId="42" borderId="64" xfId="0" applyNumberFormat="1" applyFont="1" applyFill="1" applyBorder="1" applyAlignment="1">
      <alignment horizontal="right" wrapText="1"/>
    </xf>
    <xf numFmtId="0" fontId="4" fillId="0" borderId="20" xfId="0" applyFont="1" applyBorder="1" applyAlignment="1">
      <alignment/>
    </xf>
    <xf numFmtId="0" fontId="0" fillId="33" borderId="0" xfId="0" applyFill="1" applyAlignment="1">
      <alignment/>
    </xf>
    <xf numFmtId="0" fontId="83" fillId="0" borderId="0" xfId="0" applyFont="1" applyAlignment="1">
      <alignment horizontal="center"/>
    </xf>
    <xf numFmtId="0" fontId="71" fillId="0" borderId="0" xfId="0" applyFont="1" applyBorder="1" applyAlignment="1">
      <alignment horizontal="left" vertical="top" wrapText="1"/>
    </xf>
    <xf numFmtId="164" fontId="0" fillId="0" borderId="0" xfId="0" applyNumberFormat="1" applyFill="1" applyBorder="1" applyAlignment="1">
      <alignment/>
    </xf>
    <xf numFmtId="168" fontId="0" fillId="0" borderId="15" xfId="0" applyNumberFormat="1" applyBorder="1" applyAlignment="1">
      <alignment horizontal="center"/>
    </xf>
    <xf numFmtId="168" fontId="0" fillId="0" borderId="27" xfId="0" applyNumberFormat="1" applyBorder="1" applyAlignment="1">
      <alignment horizontal="center"/>
    </xf>
    <xf numFmtId="168" fontId="0" fillId="33" borderId="27" xfId="0" applyNumberFormat="1" applyFill="1" applyBorder="1" applyAlignment="1">
      <alignment horizontal="right"/>
    </xf>
    <xf numFmtId="168" fontId="0" fillId="33" borderId="36" xfId="0" applyNumberFormat="1" applyFill="1" applyBorder="1" applyAlignment="1">
      <alignment horizontal="center"/>
    </xf>
    <xf numFmtId="168" fontId="0" fillId="33" borderId="71" xfId="0" applyNumberFormat="1" applyFill="1" applyBorder="1" applyAlignment="1">
      <alignment horizontal="left"/>
    </xf>
    <xf numFmtId="168" fontId="0" fillId="33" borderId="93" xfId="0" applyNumberFormat="1" applyFill="1" applyBorder="1" applyAlignment="1">
      <alignment horizontal="right"/>
    </xf>
    <xf numFmtId="168" fontId="0" fillId="33" borderId="59" xfId="0" applyNumberFormat="1" applyFill="1" applyBorder="1" applyAlignment="1">
      <alignment horizontal="center"/>
    </xf>
    <xf numFmtId="168" fontId="0" fillId="33" borderId="94" xfId="0" applyNumberFormat="1" applyFill="1" applyBorder="1" applyAlignment="1">
      <alignment horizontal="left"/>
    </xf>
    <xf numFmtId="168" fontId="0" fillId="0" borderId="79" xfId="0" applyNumberFormat="1" applyBorder="1" applyAlignment="1">
      <alignment horizontal="center"/>
    </xf>
    <xf numFmtId="168" fontId="0" fillId="0" borderId="93" xfId="0" applyNumberFormat="1" applyBorder="1" applyAlignment="1">
      <alignment horizontal="center"/>
    </xf>
    <xf numFmtId="168" fontId="0" fillId="0" borderId="0" xfId="0" applyNumberFormat="1" applyBorder="1" applyAlignment="1">
      <alignment/>
    </xf>
    <xf numFmtId="168" fontId="0" fillId="0" borderId="0" xfId="0" applyNumberFormat="1" applyBorder="1" applyAlignment="1">
      <alignment/>
    </xf>
    <xf numFmtId="168" fontId="0" fillId="0" borderId="0" xfId="0" applyNumberFormat="1" applyFill="1" applyBorder="1" applyAlignment="1">
      <alignment/>
    </xf>
    <xf numFmtId="168" fontId="0" fillId="0" borderId="0" xfId="0" applyNumberFormat="1" applyFill="1" applyBorder="1" applyAlignment="1">
      <alignment/>
    </xf>
    <xf numFmtId="10" fontId="0" fillId="0" borderId="0" xfId="0" applyNumberFormat="1" applyFill="1" applyBorder="1" applyAlignment="1">
      <alignment horizontal="center"/>
    </xf>
    <xf numFmtId="0" fontId="73" fillId="33" borderId="0" xfId="0" applyFont="1" applyFill="1" applyBorder="1" applyAlignment="1">
      <alignment horizontal="left"/>
    </xf>
    <xf numFmtId="168" fontId="0" fillId="33" borderId="36" xfId="0" applyNumberFormat="1" applyFill="1" applyBorder="1" applyAlignment="1">
      <alignment horizontal="left"/>
    </xf>
    <xf numFmtId="168" fontId="0" fillId="33" borderId="59" xfId="0" applyNumberFormat="1" applyFill="1" applyBorder="1" applyAlignment="1">
      <alignment horizontal="left"/>
    </xf>
    <xf numFmtId="166" fontId="0" fillId="0" borderId="0" xfId="0" applyNumberFormat="1" applyBorder="1" applyAlignment="1">
      <alignment/>
    </xf>
    <xf numFmtId="166" fontId="0" fillId="0" borderId="0" xfId="0" applyNumberFormat="1" applyFill="1" applyBorder="1" applyAlignment="1">
      <alignment horizontal="center"/>
    </xf>
    <xf numFmtId="166" fontId="0" fillId="0" borderId="0" xfId="0" applyNumberFormat="1" applyBorder="1" applyAlignment="1">
      <alignment horizontal="center"/>
    </xf>
    <xf numFmtId="166" fontId="0" fillId="0" borderId="0" xfId="0" applyNumberFormat="1" applyBorder="1" applyAlignment="1">
      <alignment horizontal="right"/>
    </xf>
    <xf numFmtId="166" fontId="0" fillId="0" borderId="0" xfId="0" applyNumberFormat="1" applyFill="1" applyBorder="1" applyAlignment="1">
      <alignment horizontal="right"/>
    </xf>
    <xf numFmtId="168" fontId="0" fillId="33" borderId="92" xfId="0" applyNumberFormat="1" applyFill="1" applyBorder="1" applyAlignment="1">
      <alignment/>
    </xf>
    <xf numFmtId="164" fontId="0" fillId="33" borderId="23" xfId="0" applyNumberFormat="1" applyFill="1" applyBorder="1" applyAlignment="1">
      <alignment horizontal="right"/>
    </xf>
    <xf numFmtId="0" fontId="0" fillId="33" borderId="23" xfId="0" applyFill="1" applyBorder="1" applyAlignment="1">
      <alignment horizontal="right"/>
    </xf>
    <xf numFmtId="0" fontId="73" fillId="33" borderId="14" xfId="0" applyFont="1" applyFill="1" applyBorder="1" applyAlignment="1">
      <alignment horizontal="center"/>
    </xf>
    <xf numFmtId="0" fontId="73" fillId="33" borderId="28" xfId="0" applyFont="1" applyFill="1" applyBorder="1" applyAlignment="1">
      <alignment horizontal="center"/>
    </xf>
    <xf numFmtId="0" fontId="0" fillId="0" borderId="28" xfId="0" applyBorder="1" applyAlignment="1">
      <alignment/>
    </xf>
    <xf numFmtId="0" fontId="73" fillId="33" borderId="38" xfId="0" applyFont="1" applyFill="1" applyBorder="1" applyAlignment="1">
      <alignment horizontal="center"/>
    </xf>
    <xf numFmtId="168" fontId="0" fillId="33" borderId="27" xfId="0" applyNumberFormat="1" applyFill="1" applyBorder="1" applyAlignment="1">
      <alignment/>
    </xf>
    <xf numFmtId="164" fontId="0" fillId="33" borderId="36" xfId="0" applyNumberFormat="1" applyFill="1" applyBorder="1" applyAlignment="1">
      <alignment horizontal="right"/>
    </xf>
    <xf numFmtId="0" fontId="0" fillId="33" borderId="36" xfId="0" applyFill="1" applyBorder="1" applyAlignment="1">
      <alignment horizontal="right"/>
    </xf>
    <xf numFmtId="168" fontId="0" fillId="33" borderId="36" xfId="0" applyNumberFormat="1" applyFill="1" applyBorder="1" applyAlignment="1">
      <alignment/>
    </xf>
    <xf numFmtId="168" fontId="0" fillId="33" borderId="23" xfId="0" applyNumberFormat="1" applyFill="1" applyBorder="1" applyAlignment="1">
      <alignment/>
    </xf>
    <xf numFmtId="168" fontId="0" fillId="33" borderId="58" xfId="0" applyNumberFormat="1" applyFill="1" applyBorder="1" applyAlignment="1">
      <alignment/>
    </xf>
    <xf numFmtId="168" fontId="0" fillId="33" borderId="34" xfId="0" applyNumberFormat="1" applyFill="1" applyBorder="1" applyAlignment="1">
      <alignment/>
    </xf>
    <xf numFmtId="0" fontId="78" fillId="43" borderId="95" xfId="0" applyFont="1" applyFill="1" applyBorder="1" applyAlignment="1">
      <alignment horizontal="left"/>
    </xf>
    <xf numFmtId="0" fontId="70" fillId="43" borderId="96" xfId="0" applyFont="1" applyFill="1" applyBorder="1" applyAlignment="1">
      <alignment horizontal="left"/>
    </xf>
    <xf numFmtId="0" fontId="0" fillId="43" borderId="96" xfId="0" applyFill="1" applyBorder="1" applyAlignment="1">
      <alignment horizontal="center"/>
    </xf>
    <xf numFmtId="0" fontId="0" fillId="43" borderId="73" xfId="0" applyFill="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84" fillId="0" borderId="39" xfId="0" applyFont="1" applyFill="1" applyBorder="1" applyAlignment="1">
      <alignment/>
    </xf>
    <xf numFmtId="10" fontId="0" fillId="0" borderId="13" xfId="0" applyNumberFormat="1" applyFill="1" applyBorder="1" applyAlignment="1">
      <alignment horizontal="center"/>
    </xf>
    <xf numFmtId="166" fontId="0" fillId="0" borderId="13" xfId="0" applyNumberFormat="1" applyFill="1" applyBorder="1" applyAlignment="1">
      <alignment horizontal="right"/>
    </xf>
    <xf numFmtId="164" fontId="0" fillId="0" borderId="13" xfId="0" applyNumberFormat="1" applyFill="1" applyBorder="1" applyAlignment="1">
      <alignment/>
    </xf>
    <xf numFmtId="165" fontId="84" fillId="0" borderId="39" xfId="0" applyNumberFormat="1" applyFont="1" applyFill="1" applyBorder="1" applyAlignment="1">
      <alignment/>
    </xf>
    <xf numFmtId="165" fontId="72" fillId="0" borderId="39" xfId="0" applyNumberFormat="1" applyFont="1" applyFill="1" applyBorder="1" applyAlignment="1">
      <alignment/>
    </xf>
    <xf numFmtId="168" fontId="0" fillId="0" borderId="13" xfId="0" applyNumberFormat="1" applyFill="1" applyBorder="1" applyAlignment="1">
      <alignment/>
    </xf>
    <xf numFmtId="0" fontId="72" fillId="0" borderId="39" xfId="0" applyFont="1" applyFill="1" applyBorder="1" applyAlignment="1">
      <alignment/>
    </xf>
    <xf numFmtId="0" fontId="84" fillId="0" borderId="92" xfId="0" applyFont="1" applyFill="1" applyBorder="1" applyAlignment="1">
      <alignment/>
    </xf>
    <xf numFmtId="168" fontId="0" fillId="0" borderId="23" xfId="0" applyNumberFormat="1" applyBorder="1" applyAlignment="1">
      <alignment/>
    </xf>
    <xf numFmtId="168" fontId="0" fillId="0" borderId="34" xfId="0" applyNumberFormat="1" applyBorder="1" applyAlignment="1">
      <alignment/>
    </xf>
    <xf numFmtId="0" fontId="85" fillId="14" borderId="95" xfId="0" applyFont="1" applyFill="1" applyBorder="1" applyAlignment="1">
      <alignment horizontal="left"/>
    </xf>
    <xf numFmtId="0" fontId="84" fillId="14" borderId="96" xfId="0" applyFont="1" applyFill="1" applyBorder="1" applyAlignment="1">
      <alignment horizontal="center"/>
    </xf>
    <xf numFmtId="0" fontId="84" fillId="14" borderId="73" xfId="0" applyFont="1" applyFill="1" applyBorder="1" applyAlignment="1">
      <alignment horizontal="center"/>
    </xf>
    <xf numFmtId="0" fontId="0" fillId="0" borderId="13" xfId="0" applyBorder="1" applyAlignment="1">
      <alignment/>
    </xf>
    <xf numFmtId="166" fontId="0" fillId="0" borderId="13" xfId="0" applyNumberFormat="1" applyFill="1" applyBorder="1" applyAlignment="1">
      <alignment horizontal="center"/>
    </xf>
    <xf numFmtId="168" fontId="0" fillId="0" borderId="13" xfId="0" applyNumberFormat="1" applyFill="1" applyBorder="1" applyAlignment="1">
      <alignment/>
    </xf>
    <xf numFmtId="0" fontId="4" fillId="10" borderId="96" xfId="0" applyFont="1" applyFill="1" applyBorder="1" applyAlignment="1">
      <alignment/>
    </xf>
    <xf numFmtId="0" fontId="31" fillId="10" borderId="70" xfId="0" applyFont="1" applyFill="1" applyBorder="1" applyAlignment="1">
      <alignment/>
    </xf>
    <xf numFmtId="164" fontId="4" fillId="10" borderId="70" xfId="0" applyNumberFormat="1" applyFont="1" applyFill="1" applyBorder="1" applyAlignment="1">
      <alignment horizontal="right"/>
    </xf>
    <xf numFmtId="164" fontId="4" fillId="10" borderId="70" xfId="0" applyNumberFormat="1" applyFont="1" applyFill="1" applyBorder="1" applyAlignment="1">
      <alignment horizontal="center"/>
    </xf>
    <xf numFmtId="164" fontId="4" fillId="10" borderId="72" xfId="0" applyNumberFormat="1" applyFont="1" applyFill="1" applyBorder="1" applyAlignment="1">
      <alignment/>
    </xf>
    <xf numFmtId="0" fontId="4" fillId="10" borderId="16" xfId="0" applyFont="1" applyFill="1" applyBorder="1" applyAlignment="1">
      <alignment/>
    </xf>
    <xf numFmtId="0" fontId="31" fillId="10" borderId="36" xfId="0" applyFont="1" applyFill="1" applyBorder="1" applyAlignment="1">
      <alignment/>
    </xf>
    <xf numFmtId="164" fontId="4" fillId="10" borderId="36" xfId="0" applyNumberFormat="1" applyFont="1" applyFill="1" applyBorder="1" applyAlignment="1">
      <alignment horizontal="right"/>
    </xf>
    <xf numFmtId="164" fontId="4" fillId="10" borderId="36" xfId="0" applyNumberFormat="1" applyFont="1" applyFill="1" applyBorder="1" applyAlignment="1">
      <alignment horizontal="center"/>
    </xf>
    <xf numFmtId="164" fontId="4" fillId="10" borderId="71" xfId="0" applyNumberFormat="1" applyFont="1" applyFill="1" applyBorder="1" applyAlignment="1">
      <alignment/>
    </xf>
    <xf numFmtId="0" fontId="4" fillId="10" borderId="36" xfId="0" applyFont="1" applyFill="1" applyBorder="1" applyAlignment="1">
      <alignment/>
    </xf>
    <xf numFmtId="0" fontId="38" fillId="0" borderId="95" xfId="0" applyFont="1" applyBorder="1" applyAlignment="1">
      <alignment horizontal="center" vertical="center" wrapText="1"/>
    </xf>
    <xf numFmtId="0" fontId="38" fillId="0" borderId="97" xfId="0" applyFont="1" applyBorder="1" applyAlignment="1">
      <alignment horizontal="center" vertical="center" wrapText="1"/>
    </xf>
    <xf numFmtId="0" fontId="38" fillId="0" borderId="92" xfId="0" applyFont="1" applyBorder="1" applyAlignment="1">
      <alignment horizontal="center" vertical="center" wrapText="1"/>
    </xf>
    <xf numFmtId="0" fontId="38" fillId="0" borderId="45" xfId="0" applyFont="1" applyBorder="1" applyAlignment="1">
      <alignment horizontal="center" vertical="center" wrapText="1"/>
    </xf>
    <xf numFmtId="0" fontId="77" fillId="0" borderId="66" xfId="0" applyFont="1" applyBorder="1" applyAlignment="1">
      <alignment horizontal="left"/>
    </xf>
    <xf numFmtId="0" fontId="77" fillId="0" borderId="98" xfId="0" applyFont="1" applyBorder="1" applyAlignment="1">
      <alignment horizontal="left"/>
    </xf>
    <xf numFmtId="0" fontId="86" fillId="38" borderId="99" xfId="0" applyFont="1" applyFill="1" applyBorder="1" applyAlignment="1">
      <alignment horizontal="center" vertical="center" textRotation="90"/>
    </xf>
    <xf numFmtId="0" fontId="86" fillId="38" borderId="86" xfId="0" applyFont="1" applyFill="1" applyBorder="1" applyAlignment="1">
      <alignment horizontal="center" vertical="center" textRotation="90"/>
    </xf>
    <xf numFmtId="0" fontId="86" fillId="38" borderId="90" xfId="0" applyFont="1" applyFill="1" applyBorder="1" applyAlignment="1">
      <alignment horizontal="center" vertical="center" textRotation="90"/>
    </xf>
    <xf numFmtId="0" fontId="87" fillId="38" borderId="99" xfId="0" applyFont="1" applyFill="1" applyBorder="1" applyAlignment="1">
      <alignment horizontal="center" vertical="center" textRotation="90" wrapText="1"/>
    </xf>
    <xf numFmtId="0" fontId="87" fillId="38" borderId="86" xfId="0" applyFont="1" applyFill="1" applyBorder="1" applyAlignment="1">
      <alignment horizontal="center" vertical="center" textRotation="90" wrapText="1"/>
    </xf>
    <xf numFmtId="0" fontId="87" fillId="38" borderId="90" xfId="0" applyFont="1" applyFill="1" applyBorder="1" applyAlignment="1">
      <alignment horizontal="center" vertical="center" textRotation="90" wrapText="1"/>
    </xf>
    <xf numFmtId="0" fontId="38" fillId="37" borderId="99" xfId="0" applyFont="1" applyFill="1" applyBorder="1" applyAlignment="1">
      <alignment horizontal="center" vertical="center" textRotation="90" wrapText="1"/>
    </xf>
    <xf numFmtId="0" fontId="38" fillId="37" borderId="86" xfId="0" applyFont="1" applyFill="1" applyBorder="1" applyAlignment="1">
      <alignment horizontal="center" vertical="center" textRotation="90" wrapText="1"/>
    </xf>
    <xf numFmtId="0" fontId="38" fillId="37" borderId="90" xfId="0" applyFont="1" applyFill="1" applyBorder="1" applyAlignment="1">
      <alignment horizontal="center" vertical="center" textRotation="90" wrapText="1"/>
    </xf>
    <xf numFmtId="0" fontId="42" fillId="10" borderId="99" xfId="0" applyFont="1" applyFill="1" applyBorder="1" applyAlignment="1">
      <alignment horizontal="center" vertical="center" textRotation="90"/>
    </xf>
    <xf numFmtId="0" fontId="42" fillId="10" borderId="86" xfId="0" applyFont="1" applyFill="1" applyBorder="1" applyAlignment="1">
      <alignment horizontal="center" vertical="center" textRotation="90"/>
    </xf>
    <xf numFmtId="0" fontId="45" fillId="0" borderId="100" xfId="0" applyFont="1" applyBorder="1" applyAlignment="1">
      <alignment horizontal="center"/>
    </xf>
    <xf numFmtId="0" fontId="45" fillId="0" borderId="101" xfId="0" applyFont="1" applyBorder="1" applyAlignment="1">
      <alignment horizontal="center"/>
    </xf>
    <xf numFmtId="0" fontId="45" fillId="0" borderId="102" xfId="0" applyFont="1" applyBorder="1" applyAlignment="1">
      <alignment horizontal="center"/>
    </xf>
    <xf numFmtId="0" fontId="42" fillId="37" borderId="99" xfId="0" applyFont="1" applyFill="1" applyBorder="1" applyAlignment="1">
      <alignment horizontal="center" vertical="center" textRotation="90"/>
    </xf>
    <xf numFmtId="0" fontId="42" fillId="37" borderId="86" xfId="0" applyFont="1" applyFill="1" applyBorder="1" applyAlignment="1">
      <alignment horizontal="center" vertical="center" textRotation="90"/>
    </xf>
    <xf numFmtId="0" fontId="42" fillId="37" borderId="90" xfId="0" applyFont="1" applyFill="1" applyBorder="1" applyAlignment="1">
      <alignment horizontal="center" vertical="center" textRotation="90"/>
    </xf>
    <xf numFmtId="0" fontId="46" fillId="0" borderId="100" xfId="0" applyFont="1" applyBorder="1" applyAlignment="1">
      <alignment horizontal="center" wrapText="1"/>
    </xf>
    <xf numFmtId="0" fontId="46" fillId="0" borderId="101" xfId="0" applyFont="1" applyBorder="1" applyAlignment="1">
      <alignment horizontal="center" wrapText="1"/>
    </xf>
    <xf numFmtId="0" fontId="46" fillId="0" borderId="102" xfId="0" applyFont="1" applyBorder="1" applyAlignment="1">
      <alignment horizontal="center" wrapText="1"/>
    </xf>
    <xf numFmtId="0" fontId="38" fillId="0" borderId="28" xfId="0" applyFont="1" applyFill="1" applyBorder="1" applyAlignment="1">
      <alignment horizontal="center" vertical="center"/>
    </xf>
    <xf numFmtId="0" fontId="38" fillId="0" borderId="76" xfId="0" applyFont="1" applyFill="1" applyBorder="1" applyAlignment="1">
      <alignment horizontal="center" vertical="center"/>
    </xf>
    <xf numFmtId="0" fontId="77" fillId="0" borderId="66" xfId="0" applyFont="1" applyBorder="1" applyAlignment="1">
      <alignment horizontal="left" wrapText="1"/>
    </xf>
    <xf numFmtId="0" fontId="77" fillId="0" borderId="98" xfId="0" applyFont="1" applyBorder="1" applyAlignment="1">
      <alignment horizontal="left" wrapText="1"/>
    </xf>
    <xf numFmtId="0" fontId="31" fillId="0" borderId="95" xfId="0" applyFont="1" applyBorder="1" applyAlignment="1">
      <alignment horizontal="center" vertical="center" wrapText="1"/>
    </xf>
    <xf numFmtId="0" fontId="31" fillId="0" borderId="92"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90" xfId="0" applyFont="1" applyBorder="1" applyAlignment="1">
      <alignment horizontal="center" vertical="center" wrapText="1"/>
    </xf>
    <xf numFmtId="0" fontId="31" fillId="33" borderId="99" xfId="0" applyFont="1" applyFill="1" applyBorder="1" applyAlignment="1">
      <alignment horizontal="center" vertical="center" wrapText="1"/>
    </xf>
    <xf numFmtId="0" fontId="31" fillId="33" borderId="90" xfId="0" applyFont="1" applyFill="1" applyBorder="1" applyAlignment="1">
      <alignment horizontal="center" vertical="center" wrapText="1"/>
    </xf>
    <xf numFmtId="0" fontId="77" fillId="33" borderId="66" xfId="0" applyFont="1" applyFill="1" applyBorder="1" applyAlignment="1">
      <alignment horizontal="left"/>
    </xf>
    <xf numFmtId="0" fontId="77" fillId="33" borderId="67" xfId="0" applyFont="1" applyFill="1" applyBorder="1" applyAlignment="1">
      <alignment horizontal="left"/>
    </xf>
    <xf numFmtId="166" fontId="77" fillId="33" borderId="66" xfId="0" applyNumberFormat="1" applyFont="1" applyFill="1" applyBorder="1" applyAlignment="1">
      <alignment horizontal="center"/>
    </xf>
    <xf numFmtId="166" fontId="77" fillId="33" borderId="98" xfId="0" applyNumberFormat="1" applyFont="1" applyFill="1" applyBorder="1" applyAlignment="1">
      <alignment horizontal="center"/>
    </xf>
    <xf numFmtId="166" fontId="77" fillId="0" borderId="66" xfId="0" applyNumberFormat="1" applyFont="1" applyBorder="1" applyAlignment="1">
      <alignment horizontal="center"/>
    </xf>
    <xf numFmtId="166" fontId="77" fillId="0" borderId="67" xfId="0" applyNumberFormat="1" applyFont="1" applyBorder="1" applyAlignment="1">
      <alignment horizontal="center"/>
    </xf>
    <xf numFmtId="166" fontId="77" fillId="0" borderId="98" xfId="0" applyNumberFormat="1" applyFont="1" applyBorder="1" applyAlignment="1">
      <alignment horizontal="center"/>
    </xf>
    <xf numFmtId="0" fontId="38" fillId="0" borderId="97"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88" fillId="33" borderId="0" xfId="0" applyFont="1" applyFill="1" applyAlignment="1">
      <alignment wrapText="1"/>
    </xf>
    <xf numFmtId="0" fontId="0" fillId="33" borderId="0" xfId="0" applyFill="1" applyAlignment="1">
      <alignment wrapText="1"/>
    </xf>
    <xf numFmtId="0" fontId="45" fillId="0" borderId="100" xfId="0" applyFont="1" applyBorder="1" applyAlignment="1">
      <alignment horizontal="center" vertical="center"/>
    </xf>
    <xf numFmtId="0" fontId="0" fillId="0" borderId="101" xfId="0" applyBorder="1" applyAlignment="1">
      <alignment horizontal="center" vertical="center"/>
    </xf>
    <xf numFmtId="0" fontId="89" fillId="0" borderId="0" xfId="0" applyFont="1" applyBorder="1" applyAlignment="1">
      <alignment horizontal="left" vertical="top" wrapText="1"/>
    </xf>
    <xf numFmtId="0" fontId="88" fillId="0" borderId="0" xfId="0" applyFont="1" applyAlignment="1">
      <alignment wrapText="1"/>
    </xf>
    <xf numFmtId="0" fontId="89" fillId="33" borderId="0" xfId="0" applyFont="1" applyFill="1" applyAlignment="1">
      <alignment wrapText="1"/>
    </xf>
    <xf numFmtId="0" fontId="88" fillId="33" borderId="12" xfId="0" applyFont="1" applyFill="1" applyBorder="1" applyAlignment="1">
      <alignment wrapText="1"/>
    </xf>
    <xf numFmtId="0" fontId="0" fillId="33" borderId="12" xfId="0" applyFill="1" applyBorder="1" applyAlignment="1">
      <alignment wrapText="1"/>
    </xf>
    <xf numFmtId="0" fontId="90" fillId="5" borderId="103" xfId="0" applyFont="1" applyFill="1" applyBorder="1" applyAlignment="1">
      <alignment horizontal="center"/>
    </xf>
    <xf numFmtId="0" fontId="90" fillId="5" borderId="104" xfId="0" applyFont="1" applyFill="1" applyBorder="1" applyAlignment="1">
      <alignment horizontal="center"/>
    </xf>
    <xf numFmtId="0" fontId="81" fillId="33" borderId="35" xfId="0" applyFont="1" applyFill="1" applyBorder="1" applyAlignment="1">
      <alignment vertical="top" wrapText="1"/>
    </xf>
    <xf numFmtId="0" fontId="81" fillId="33" borderId="76" xfId="0" applyFont="1" applyFill="1" applyBorder="1" applyAlignment="1">
      <alignment vertical="top" wrapText="1"/>
    </xf>
    <xf numFmtId="5" fontId="50" fillId="0" borderId="27" xfId="0" applyNumberFormat="1" applyFont="1" applyFill="1" applyBorder="1" applyAlignment="1">
      <alignment horizontal="right"/>
    </xf>
    <xf numFmtId="5" fontId="50" fillId="0" borderId="71" xfId="0" applyNumberFormat="1" applyFont="1" applyFill="1" applyBorder="1" applyAlignment="1">
      <alignment horizontal="right"/>
    </xf>
    <xf numFmtId="184" fontId="79" fillId="34" borderId="27" xfId="42" applyNumberFormat="1" applyFont="1" applyFill="1" applyBorder="1" applyAlignment="1">
      <alignment horizontal="right" wrapText="1"/>
    </xf>
    <xf numFmtId="184" fontId="79" fillId="34" borderId="71" xfId="42" applyNumberFormat="1" applyFont="1" applyFill="1" applyBorder="1" applyAlignment="1">
      <alignment horizontal="right" wrapText="1"/>
    </xf>
    <xf numFmtId="166" fontId="79" fillId="0" borderId="24" xfId="0" applyNumberFormat="1" applyFont="1" applyFill="1" applyBorder="1" applyAlignment="1">
      <alignment horizontal="right"/>
    </xf>
    <xf numFmtId="166" fontId="79" fillId="0" borderId="89" xfId="0" applyNumberFormat="1" applyFont="1" applyFill="1" applyBorder="1" applyAlignment="1">
      <alignment horizontal="right"/>
    </xf>
    <xf numFmtId="0" fontId="91" fillId="18" borderId="105" xfId="0" applyFont="1" applyFill="1" applyBorder="1" applyAlignment="1">
      <alignment horizontal="center"/>
    </xf>
    <xf numFmtId="0" fontId="91" fillId="18" borderId="106" xfId="0" applyFont="1" applyFill="1" applyBorder="1" applyAlignment="1">
      <alignment horizontal="center"/>
    </xf>
    <xf numFmtId="0" fontId="91" fillId="18" borderId="107" xfId="0" applyFont="1" applyFill="1" applyBorder="1" applyAlignment="1">
      <alignment horizontal="center"/>
    </xf>
    <xf numFmtId="166" fontId="79" fillId="34" borderId="27" xfId="0" applyNumberFormat="1" applyFont="1" applyFill="1" applyBorder="1" applyAlignment="1">
      <alignment horizontal="right" wrapText="1"/>
    </xf>
    <xf numFmtId="166" fontId="79" fillId="34" borderId="71" xfId="0" applyNumberFormat="1" applyFont="1" applyFill="1" applyBorder="1" applyAlignment="1">
      <alignment horizontal="right" wrapText="1"/>
    </xf>
    <xf numFmtId="0" fontId="91" fillId="12" borderId="103" xfId="0" applyFont="1" applyFill="1" applyBorder="1" applyAlignment="1">
      <alignment horizontal="center"/>
    </xf>
    <xf numFmtId="0" fontId="91" fillId="12" borderId="108" xfId="0" applyFont="1" applyFill="1" applyBorder="1" applyAlignment="1">
      <alignment horizontal="center"/>
    </xf>
    <xf numFmtId="0" fontId="91" fillId="12" borderId="104" xfId="0" applyFont="1" applyFill="1" applyBorder="1" applyAlignment="1">
      <alignment horizontal="center"/>
    </xf>
    <xf numFmtId="0" fontId="81" fillId="0" borderId="35" xfId="0" applyFont="1" applyBorder="1" applyAlignment="1">
      <alignment horizontal="left" vertical="top" wrapText="1"/>
    </xf>
    <xf numFmtId="0" fontId="81" fillId="0" borderId="28" xfId="0" applyFont="1" applyBorder="1" applyAlignment="1">
      <alignment horizontal="left" vertical="top" wrapText="1"/>
    </xf>
    <xf numFmtId="0" fontId="81" fillId="0" borderId="76" xfId="0" applyFont="1" applyBorder="1" applyAlignment="1">
      <alignment horizontal="left" vertical="top" wrapText="1"/>
    </xf>
    <xf numFmtId="0" fontId="81" fillId="0" borderId="35" xfId="0" applyFont="1" applyFill="1" applyBorder="1" applyAlignment="1">
      <alignment horizontal="left" vertical="center" wrapText="1"/>
    </xf>
    <xf numFmtId="0" fontId="81" fillId="0" borderId="28" xfId="0" applyFont="1" applyFill="1" applyBorder="1" applyAlignment="1">
      <alignment horizontal="left" vertical="center" wrapText="1"/>
    </xf>
    <xf numFmtId="0" fontId="81" fillId="0" borderId="76" xfId="0" applyFont="1" applyFill="1" applyBorder="1" applyAlignment="1">
      <alignment horizontal="left" vertical="center" wrapText="1"/>
    </xf>
    <xf numFmtId="0" fontId="90" fillId="6" borderId="103" xfId="0" applyFont="1" applyFill="1" applyBorder="1" applyAlignment="1">
      <alignment horizontal="center"/>
    </xf>
    <xf numFmtId="0" fontId="90" fillId="6" borderId="108" xfId="0" applyFont="1" applyFill="1" applyBorder="1" applyAlignment="1">
      <alignment horizontal="center"/>
    </xf>
    <xf numFmtId="0" fontId="90" fillId="6" borderId="104" xfId="0" applyFont="1" applyFill="1" applyBorder="1" applyAlignment="1">
      <alignment horizontal="center"/>
    </xf>
    <xf numFmtId="166" fontId="79" fillId="0" borderId="15" xfId="0" applyNumberFormat="1" applyFont="1" applyFill="1" applyBorder="1" applyAlignment="1">
      <alignment horizontal="right"/>
    </xf>
    <xf numFmtId="166" fontId="79" fillId="0" borderId="21" xfId="0" applyNumberFormat="1" applyFont="1" applyFill="1" applyBorder="1" applyAlignment="1">
      <alignment horizontal="right"/>
    </xf>
    <xf numFmtId="166" fontId="50" fillId="0" borderId="37" xfId="0" applyNumberFormat="1" applyFont="1" applyFill="1" applyBorder="1" applyAlignment="1">
      <alignment horizontal="right" wrapText="1"/>
    </xf>
    <xf numFmtId="166" fontId="50" fillId="0" borderId="31" xfId="0" applyNumberFormat="1" applyFont="1" applyFill="1" applyBorder="1" applyAlignment="1">
      <alignment horizontal="right" wrapText="1"/>
    </xf>
    <xf numFmtId="0" fontId="92" fillId="33" borderId="0" xfId="0" applyFont="1" applyFill="1" applyBorder="1" applyAlignment="1">
      <alignment horizontal="center"/>
    </xf>
    <xf numFmtId="0" fontId="92" fillId="33" borderId="32" xfId="0" applyFont="1" applyFill="1" applyBorder="1" applyAlignment="1">
      <alignment horizontal="center"/>
    </xf>
    <xf numFmtId="0" fontId="0" fillId="33" borderId="0" xfId="0" applyFill="1" applyBorder="1" applyAlignment="1">
      <alignment horizontal="center"/>
    </xf>
    <xf numFmtId="0" fontId="0" fillId="33" borderId="0" xfId="0" applyFill="1" applyBorder="1" applyAlignment="1">
      <alignment horizontal="left" vertical="top" wrapText="1"/>
    </xf>
    <xf numFmtId="0" fontId="70" fillId="0" borderId="37" xfId="0" applyFont="1" applyBorder="1" applyAlignment="1">
      <alignment horizontal="center" vertical="center" wrapText="1"/>
    </xf>
    <xf numFmtId="0" fontId="70" fillId="0" borderId="18" xfId="0" applyFont="1" applyBorder="1" applyAlignment="1">
      <alignment horizontal="center" vertical="center" wrapText="1"/>
    </xf>
    <xf numFmtId="166" fontId="0" fillId="37" borderId="15" xfId="0" applyNumberFormat="1" applyFont="1" applyFill="1" applyBorder="1" applyAlignment="1">
      <alignment horizontal="right"/>
    </xf>
    <xf numFmtId="166" fontId="0" fillId="37" borderId="21" xfId="0" applyNumberFormat="1" applyFont="1" applyFill="1" applyBorder="1" applyAlignment="1">
      <alignment horizontal="right"/>
    </xf>
    <xf numFmtId="166" fontId="0" fillId="37" borderId="15" xfId="0" applyNumberFormat="1" applyFill="1" applyBorder="1" applyAlignment="1">
      <alignment horizontal="right"/>
    </xf>
    <xf numFmtId="166" fontId="0" fillId="37" borderId="21" xfId="0" applyNumberFormat="1" applyFill="1" applyBorder="1" applyAlignment="1">
      <alignment horizontal="right"/>
    </xf>
    <xf numFmtId="0" fontId="70" fillId="37" borderId="11" xfId="0" applyFont="1" applyFill="1" applyBorder="1" applyAlignment="1">
      <alignment horizontal="left"/>
    </xf>
    <xf numFmtId="0" fontId="70" fillId="37" borderId="79" xfId="0" applyFont="1" applyFill="1" applyBorder="1" applyAlignment="1">
      <alignment horizontal="left"/>
    </xf>
    <xf numFmtId="0" fontId="93" fillId="15" borderId="109" xfId="0" applyFont="1" applyFill="1" applyBorder="1" applyAlignment="1">
      <alignment horizontal="center" vertical="center" wrapText="1"/>
    </xf>
    <xf numFmtId="0" fontId="93" fillId="15" borderId="70" xfId="0" applyFont="1" applyFill="1" applyBorder="1" applyAlignment="1">
      <alignment horizontal="center" vertical="center" wrapText="1"/>
    </xf>
    <xf numFmtId="0" fontId="93" fillId="15" borderId="72" xfId="0" applyFont="1" applyFill="1" applyBorder="1" applyAlignment="1">
      <alignment horizontal="center" vertical="center" wrapText="1"/>
    </xf>
    <xf numFmtId="0" fontId="94" fillId="33" borderId="0" xfId="0" applyFont="1" applyFill="1" applyBorder="1" applyAlignment="1">
      <alignment horizontal="center"/>
    </xf>
    <xf numFmtId="0" fontId="94" fillId="33" borderId="32" xfId="0" applyFont="1" applyFill="1" applyBorder="1" applyAlignment="1">
      <alignment horizontal="center"/>
    </xf>
    <xf numFmtId="0" fontId="70" fillId="37" borderId="10" xfId="0" applyFont="1" applyFill="1" applyBorder="1" applyAlignment="1">
      <alignment horizontal="left"/>
    </xf>
    <xf numFmtId="0" fontId="70" fillId="37" borderId="15" xfId="0" applyFont="1" applyFill="1" applyBorder="1" applyAlignment="1">
      <alignment horizontal="left"/>
    </xf>
    <xf numFmtId="0" fontId="70" fillId="33" borderId="24" xfId="0" applyFont="1" applyFill="1" applyBorder="1" applyAlignment="1">
      <alignment horizontal="center" vertical="center"/>
    </xf>
    <xf numFmtId="0" fontId="0" fillId="33" borderId="16" xfId="0" applyFill="1" applyBorder="1" applyAlignment="1">
      <alignment horizontal="center" vertical="center"/>
    </xf>
    <xf numFmtId="0" fontId="70" fillId="33" borderId="24" xfId="0" applyFont="1" applyFill="1" applyBorder="1" applyAlignment="1">
      <alignment horizontal="center"/>
    </xf>
    <xf numFmtId="0" fontId="70" fillId="33" borderId="16" xfId="0" applyFont="1" applyFill="1" applyBorder="1" applyAlignment="1">
      <alignment horizontal="center"/>
    </xf>
    <xf numFmtId="0" fontId="70" fillId="33" borderId="57" xfId="0" applyFont="1" applyFill="1" applyBorder="1" applyAlignment="1">
      <alignment horizontal="center"/>
    </xf>
    <xf numFmtId="0" fontId="93" fillId="43" borderId="95" xfId="0" applyFont="1" applyFill="1" applyBorder="1" applyAlignment="1">
      <alignment horizontal="center" vertical="center"/>
    </xf>
    <xf numFmtId="0" fontId="93" fillId="43" borderId="96" xfId="0" applyFont="1" applyFill="1" applyBorder="1" applyAlignment="1">
      <alignment horizontal="center" vertical="center"/>
    </xf>
    <xf numFmtId="0" fontId="93" fillId="43" borderId="73" xfId="0" applyFont="1" applyFill="1" applyBorder="1" applyAlignment="1">
      <alignment horizontal="center" vertical="center"/>
    </xf>
    <xf numFmtId="0" fontId="93" fillId="14" borderId="35" xfId="0" applyFont="1" applyFill="1" applyBorder="1" applyAlignment="1">
      <alignment horizontal="center" vertical="center"/>
    </xf>
    <xf numFmtId="0" fontId="93" fillId="14" borderId="28" xfId="0" applyFont="1" applyFill="1" applyBorder="1" applyAlignment="1">
      <alignment horizontal="center" vertical="center"/>
    </xf>
    <xf numFmtId="0" fontId="0" fillId="0" borderId="10" xfId="0" applyBorder="1" applyAlignment="1">
      <alignment horizontal="center"/>
    </xf>
    <xf numFmtId="164" fontId="0" fillId="37" borderId="0" xfId="0" applyNumberFormat="1" applyFill="1" applyBorder="1" applyAlignment="1">
      <alignment horizontal="center"/>
    </xf>
    <xf numFmtId="164" fontId="0" fillId="37" borderId="32" xfId="0" applyNumberFormat="1" applyFill="1" applyBorder="1" applyAlignment="1">
      <alignment horizontal="center"/>
    </xf>
    <xf numFmtId="0" fontId="93" fillId="15" borderId="95" xfId="0" applyFont="1" applyFill="1" applyBorder="1" applyAlignment="1">
      <alignment horizontal="center" vertical="center" wrapText="1"/>
    </xf>
    <xf numFmtId="0" fontId="93" fillId="15" borderId="96" xfId="0" applyFont="1" applyFill="1" applyBorder="1" applyAlignment="1">
      <alignment horizontal="center" vertical="center" wrapText="1"/>
    </xf>
    <xf numFmtId="0" fontId="93" fillId="15" borderId="73" xfId="0" applyFont="1" applyFill="1" applyBorder="1" applyAlignment="1">
      <alignment horizontal="center" vertical="center" wrapText="1"/>
    </xf>
    <xf numFmtId="3" fontId="0" fillId="37" borderId="15" xfId="0" applyNumberFormat="1" applyFill="1" applyBorder="1" applyAlignment="1">
      <alignment horizontal="right"/>
    </xf>
    <xf numFmtId="3" fontId="0" fillId="37" borderId="21" xfId="0" applyNumberFormat="1" applyFill="1" applyBorder="1" applyAlignment="1">
      <alignment horizontal="right"/>
    </xf>
    <xf numFmtId="3" fontId="0" fillId="37" borderId="79" xfId="0" applyNumberFormat="1" applyFill="1" applyBorder="1" applyAlignment="1">
      <alignment horizontal="right"/>
    </xf>
    <xf numFmtId="3" fontId="0" fillId="37" borderId="22" xfId="0" applyNumberFormat="1" applyFill="1" applyBorder="1" applyAlignment="1">
      <alignment horizontal="right"/>
    </xf>
    <xf numFmtId="166" fontId="0" fillId="37" borderId="79" xfId="0" applyNumberFormat="1" applyFill="1" applyBorder="1" applyAlignment="1">
      <alignment horizontal="right"/>
    </xf>
    <xf numFmtId="166" fontId="0" fillId="37" borderId="22" xfId="0" applyNumberFormat="1" applyFill="1" applyBorder="1" applyAlignment="1">
      <alignment horizontal="right"/>
    </xf>
    <xf numFmtId="0" fontId="70" fillId="0" borderId="26" xfId="0" applyFont="1" applyBorder="1" applyAlignment="1">
      <alignment horizontal="right"/>
    </xf>
    <xf numFmtId="0" fontId="70" fillId="0" borderId="36" xfId="0" applyFont="1" applyBorder="1" applyAlignment="1">
      <alignment horizontal="right"/>
    </xf>
    <xf numFmtId="0" fontId="70" fillId="0" borderId="58" xfId="0" applyFont="1" applyBorder="1" applyAlignment="1">
      <alignment horizontal="right"/>
    </xf>
    <xf numFmtId="0" fontId="70" fillId="0" borderId="11" xfId="0" applyFont="1" applyBorder="1" applyAlignment="1">
      <alignment horizontal="right"/>
    </xf>
    <xf numFmtId="0" fontId="70" fillId="0" borderId="79" xfId="0" applyFont="1" applyBorder="1" applyAlignment="1">
      <alignment horizontal="right"/>
    </xf>
    <xf numFmtId="0" fontId="78" fillId="0" borderId="109" xfId="0" applyFont="1" applyFill="1" applyBorder="1" applyAlignment="1">
      <alignment horizontal="center"/>
    </xf>
    <xf numFmtId="0" fontId="78" fillId="0" borderId="70" xfId="0" applyFont="1" applyFill="1" applyBorder="1" applyAlignment="1">
      <alignment horizontal="center"/>
    </xf>
    <xf numFmtId="0" fontId="78" fillId="0" borderId="72" xfId="0" applyFont="1" applyFill="1" applyBorder="1" applyAlignment="1">
      <alignment horizontal="center"/>
    </xf>
    <xf numFmtId="0" fontId="74" fillId="0" borderId="37" xfId="0" applyFont="1" applyFill="1" applyBorder="1" applyAlignment="1">
      <alignment horizontal="center" vertical="top" wrapText="1"/>
    </xf>
    <xf numFmtId="0" fontId="0" fillId="0" borderId="18" xfId="0" applyBorder="1" applyAlignment="1">
      <alignment/>
    </xf>
    <xf numFmtId="0" fontId="74" fillId="0" borderId="18" xfId="0" applyFont="1" applyFill="1" applyBorder="1" applyAlignment="1">
      <alignment horizontal="center" vertical="top" wrapText="1"/>
    </xf>
    <xf numFmtId="0" fontId="74" fillId="0" borderId="31" xfId="0" applyFont="1" applyFill="1" applyBorder="1" applyAlignment="1">
      <alignment horizontal="center" vertical="top" wrapText="1"/>
    </xf>
    <xf numFmtId="0" fontId="74" fillId="0" borderId="30" xfId="0" applyFont="1" applyFill="1" applyBorder="1" applyAlignment="1">
      <alignment horizontal="center" vertical="top" wrapText="1"/>
    </xf>
    <xf numFmtId="0" fontId="83" fillId="0" borderId="0" xfId="0" applyFont="1" applyAlignment="1">
      <alignment horizontal="center"/>
    </xf>
    <xf numFmtId="0" fontId="71"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C376"/>
  <sheetViews>
    <sheetView zoomScale="110" zoomScaleNormal="110" zoomScalePageLayoutView="0" workbookViewId="0" topLeftCell="A1">
      <pane ySplit="4" topLeftCell="A146" activePane="bottomLeft" state="frozen"/>
      <selection pane="topLeft" activeCell="A1" sqref="A1"/>
      <selection pane="bottomLeft" activeCell="M2" sqref="M2"/>
    </sheetView>
  </sheetViews>
  <sheetFormatPr defaultColWidth="9.140625" defaultRowHeight="15"/>
  <cols>
    <col min="1" max="2" width="7.00390625" style="47" customWidth="1"/>
    <col min="3" max="3" width="9.140625" style="47" customWidth="1"/>
    <col min="4" max="4" width="33.421875" style="47" customWidth="1"/>
    <col min="5" max="5" width="13.00390625" style="47" customWidth="1"/>
    <col min="6" max="6" width="13.140625" style="47" customWidth="1"/>
    <col min="7" max="7" width="13.421875" style="47" customWidth="1"/>
    <col min="8" max="8" width="13.140625" style="47" customWidth="1"/>
    <col min="9" max="9" width="12.7109375" style="47" bestFit="1" customWidth="1"/>
    <col min="10" max="16384" width="9.140625" style="47" customWidth="1"/>
  </cols>
  <sheetData>
    <row r="1" spans="1:21" ht="19.5" customHeight="1" thickBot="1">
      <c r="A1" s="429" t="s">
        <v>335</v>
      </c>
      <c r="B1" s="430"/>
      <c r="C1" s="430"/>
      <c r="D1" s="430"/>
      <c r="E1" s="430"/>
      <c r="F1" s="430"/>
      <c r="G1" s="430"/>
      <c r="H1" s="430"/>
      <c r="I1" s="431"/>
      <c r="J1" s="46"/>
      <c r="K1" s="46"/>
      <c r="L1" s="46"/>
      <c r="M1" s="46"/>
      <c r="N1" s="46"/>
      <c r="O1" s="46"/>
      <c r="P1" s="46"/>
      <c r="Q1" s="46"/>
      <c r="R1" s="46"/>
      <c r="S1" s="46"/>
      <c r="T1" s="46"/>
      <c r="U1" s="46"/>
    </row>
    <row r="2" spans="1:21" ht="54.75" customHeight="1" thickBot="1">
      <c r="A2" s="435" t="s">
        <v>460</v>
      </c>
      <c r="B2" s="436"/>
      <c r="C2" s="436"/>
      <c r="D2" s="436"/>
      <c r="E2" s="436"/>
      <c r="F2" s="436"/>
      <c r="G2" s="436"/>
      <c r="H2" s="436"/>
      <c r="I2" s="437"/>
      <c r="J2" s="46"/>
      <c r="K2" s="46"/>
      <c r="L2" s="46"/>
      <c r="M2" s="46"/>
      <c r="N2" s="46"/>
      <c r="O2" s="46"/>
      <c r="P2" s="46"/>
      <c r="Q2" s="46"/>
      <c r="R2" s="46"/>
      <c r="S2" s="46"/>
      <c r="T2" s="46"/>
      <c r="U2" s="46"/>
    </row>
    <row r="3" spans="1:21" ht="32.25" customHeight="1">
      <c r="A3" s="442" t="s">
        <v>384</v>
      </c>
      <c r="B3" s="444" t="s">
        <v>383</v>
      </c>
      <c r="C3" s="412" t="s">
        <v>378</v>
      </c>
      <c r="D3" s="413"/>
      <c r="E3" s="455" t="s">
        <v>385</v>
      </c>
      <c r="F3" s="438" t="s">
        <v>374</v>
      </c>
      <c r="G3" s="438"/>
      <c r="H3" s="439"/>
      <c r="I3" s="446" t="s">
        <v>398</v>
      </c>
      <c r="J3" s="46"/>
      <c r="K3" s="46"/>
      <c r="L3" s="46"/>
      <c r="M3" s="46"/>
      <c r="N3" s="46"/>
      <c r="O3" s="46"/>
      <c r="P3" s="46"/>
      <c r="Q3" s="46"/>
      <c r="R3" s="46"/>
      <c r="S3" s="46"/>
      <c r="T3" s="46"/>
      <c r="U3" s="46"/>
    </row>
    <row r="4" spans="1:21" ht="48" customHeight="1" thickBot="1">
      <c r="A4" s="443"/>
      <c r="B4" s="445"/>
      <c r="C4" s="414"/>
      <c r="D4" s="415"/>
      <c r="E4" s="456"/>
      <c r="F4" s="152" t="s">
        <v>375</v>
      </c>
      <c r="G4" s="152" t="s">
        <v>376</v>
      </c>
      <c r="H4" s="153" t="s">
        <v>377</v>
      </c>
      <c r="I4" s="447"/>
      <c r="J4" s="89"/>
      <c r="K4" s="154"/>
      <c r="L4" s="154"/>
      <c r="M4" s="154"/>
      <c r="N4" s="46"/>
      <c r="O4" s="46"/>
      <c r="P4" s="46"/>
      <c r="Q4" s="46"/>
      <c r="R4" s="46"/>
      <c r="S4" s="46"/>
      <c r="T4" s="46"/>
      <c r="U4" s="46"/>
    </row>
    <row r="5" spans="1:21" ht="15.75" customHeight="1">
      <c r="A5" s="432" t="s">
        <v>399</v>
      </c>
      <c r="B5" s="171"/>
      <c r="C5" s="172" t="s">
        <v>336</v>
      </c>
      <c r="D5" s="172"/>
      <c r="E5" s="173"/>
      <c r="F5" s="173"/>
      <c r="G5" s="173"/>
      <c r="H5" s="173"/>
      <c r="I5" s="197"/>
      <c r="J5" s="46"/>
      <c r="K5" s="46"/>
      <c r="L5" s="46"/>
      <c r="M5" s="154"/>
      <c r="N5" s="46"/>
      <c r="O5" s="46"/>
      <c r="P5" s="46"/>
      <c r="Q5" s="46"/>
      <c r="R5" s="46"/>
      <c r="S5" s="46"/>
      <c r="T5" s="46"/>
      <c r="U5" s="46"/>
    </row>
    <row r="6" spans="1:21" ht="14.25">
      <c r="A6" s="433"/>
      <c r="B6" s="50" t="s">
        <v>0</v>
      </c>
      <c r="C6" s="54" t="s">
        <v>1</v>
      </c>
      <c r="D6" s="104"/>
      <c r="E6" s="285">
        <v>94631</v>
      </c>
      <c r="F6" s="216"/>
      <c r="G6" s="288">
        <v>138327</v>
      </c>
      <c r="H6" s="218"/>
      <c r="I6" s="317">
        <f aca="true" t="shared" si="0" ref="I6:I11">SUM(E6:H6)</f>
        <v>232958</v>
      </c>
      <c r="J6" s="46"/>
      <c r="K6" s="46"/>
      <c r="L6" s="46"/>
      <c r="M6" s="46"/>
      <c r="N6" s="46"/>
      <c r="O6" s="46"/>
      <c r="P6" s="46"/>
      <c r="Q6" s="46"/>
      <c r="R6" s="46"/>
      <c r="S6" s="46"/>
      <c r="T6" s="46"/>
      <c r="U6" s="46"/>
    </row>
    <row r="7" spans="1:21" ht="14.25">
      <c r="A7" s="433"/>
      <c r="B7" s="50" t="s">
        <v>2</v>
      </c>
      <c r="C7" s="54" t="s">
        <v>3</v>
      </c>
      <c r="D7" s="105"/>
      <c r="E7" s="286">
        <v>0</v>
      </c>
      <c r="F7" s="217"/>
      <c r="G7" s="289">
        <v>0</v>
      </c>
      <c r="H7" s="219"/>
      <c r="I7" s="318">
        <f t="shared" si="0"/>
        <v>0</v>
      </c>
      <c r="J7" s="46"/>
      <c r="K7" s="46"/>
      <c r="L7" s="46"/>
      <c r="M7" s="46"/>
      <c r="N7" s="46"/>
      <c r="O7" s="46"/>
      <c r="P7" s="46"/>
      <c r="Q7" s="46"/>
      <c r="R7" s="46"/>
      <c r="S7" s="46"/>
      <c r="T7" s="46"/>
      <c r="U7" s="46"/>
    </row>
    <row r="8" spans="1:21" ht="14.25">
      <c r="A8" s="433"/>
      <c r="B8" s="50" t="s">
        <v>4</v>
      </c>
      <c r="C8" s="54" t="s">
        <v>5</v>
      </c>
      <c r="D8" s="105"/>
      <c r="E8" s="286">
        <v>0</v>
      </c>
      <c r="F8" s="217"/>
      <c r="G8" s="289">
        <v>0</v>
      </c>
      <c r="H8" s="219"/>
      <c r="I8" s="318">
        <f t="shared" si="0"/>
        <v>0</v>
      </c>
      <c r="J8" s="46"/>
      <c r="K8" s="46"/>
      <c r="L8" s="46"/>
      <c r="M8" s="46"/>
      <c r="N8" s="46"/>
      <c r="O8" s="46"/>
      <c r="P8" s="46"/>
      <c r="Q8" s="46"/>
      <c r="R8" s="46"/>
      <c r="S8" s="46"/>
      <c r="T8" s="46"/>
      <c r="U8" s="46"/>
    </row>
    <row r="9" spans="1:21" ht="14.25">
      <c r="A9" s="433"/>
      <c r="B9" s="50" t="s">
        <v>6</v>
      </c>
      <c r="C9" s="54" t="s">
        <v>7</v>
      </c>
      <c r="D9" s="105"/>
      <c r="E9" s="286">
        <v>0</v>
      </c>
      <c r="F9" s="217"/>
      <c r="G9" s="289">
        <v>154861</v>
      </c>
      <c r="H9" s="219"/>
      <c r="I9" s="318">
        <f t="shared" si="0"/>
        <v>154861</v>
      </c>
      <c r="J9" s="46"/>
      <c r="K9" s="46"/>
      <c r="L9" s="46"/>
      <c r="M9" s="46"/>
      <c r="N9" s="46"/>
      <c r="O9" s="46"/>
      <c r="P9" s="46"/>
      <c r="Q9" s="46"/>
      <c r="R9" s="46"/>
      <c r="S9" s="46"/>
      <c r="T9" s="46"/>
      <c r="U9" s="46"/>
    </row>
    <row r="10" spans="1:21" ht="14.25">
      <c r="A10" s="433"/>
      <c r="B10" s="50" t="s">
        <v>8</v>
      </c>
      <c r="C10" s="54" t="s">
        <v>9</v>
      </c>
      <c r="D10" s="105"/>
      <c r="E10" s="286">
        <v>0</v>
      </c>
      <c r="F10" s="217"/>
      <c r="G10" s="289">
        <v>0</v>
      </c>
      <c r="H10" s="219"/>
      <c r="I10" s="318">
        <f t="shared" si="0"/>
        <v>0</v>
      </c>
      <c r="J10" s="46"/>
      <c r="K10" s="46"/>
      <c r="L10" s="46"/>
      <c r="M10" s="46"/>
      <c r="N10" s="46"/>
      <c r="O10" s="46"/>
      <c r="P10" s="46"/>
      <c r="Q10" s="46"/>
      <c r="R10" s="46"/>
      <c r="S10" s="46"/>
      <c r="T10" s="46"/>
      <c r="U10" s="46"/>
    </row>
    <row r="11" spans="1:21" ht="14.25">
      <c r="A11" s="433"/>
      <c r="B11" s="137" t="s">
        <v>333</v>
      </c>
      <c r="C11" s="55" t="s">
        <v>334</v>
      </c>
      <c r="D11" s="106"/>
      <c r="E11" s="287">
        <v>0</v>
      </c>
      <c r="F11" s="217"/>
      <c r="G11" s="290">
        <v>0</v>
      </c>
      <c r="H11" s="220"/>
      <c r="I11" s="318">
        <f t="shared" si="0"/>
        <v>0</v>
      </c>
      <c r="J11" s="46"/>
      <c r="K11" s="46"/>
      <c r="L11" s="46"/>
      <c r="M11" s="46"/>
      <c r="N11" s="46"/>
      <c r="O11" s="46"/>
      <c r="P11" s="46"/>
      <c r="Q11" s="46"/>
      <c r="R11" s="46"/>
      <c r="S11" s="46"/>
      <c r="T11" s="46"/>
      <c r="U11" s="46"/>
    </row>
    <row r="12" spans="1:21" ht="14.25">
      <c r="A12" s="433"/>
      <c r="B12" s="174"/>
      <c r="C12" s="175" t="s">
        <v>337</v>
      </c>
      <c r="D12" s="175"/>
      <c r="E12" s="176"/>
      <c r="F12" s="176"/>
      <c r="G12" s="176"/>
      <c r="H12" s="176"/>
      <c r="I12" s="198"/>
      <c r="J12" s="46"/>
      <c r="K12" s="46"/>
      <c r="L12" s="46"/>
      <c r="M12" s="46"/>
      <c r="N12" s="46"/>
      <c r="O12" s="46"/>
      <c r="P12" s="46"/>
      <c r="Q12" s="46"/>
      <c r="R12" s="46"/>
      <c r="S12" s="46"/>
      <c r="T12" s="46"/>
      <c r="U12" s="46"/>
    </row>
    <row r="13" spans="1:21" ht="14.25">
      <c r="A13" s="433"/>
      <c r="B13" s="138" t="s">
        <v>10</v>
      </c>
      <c r="C13" s="54" t="s">
        <v>11</v>
      </c>
      <c r="D13" s="104"/>
      <c r="E13" s="285">
        <v>7160</v>
      </c>
      <c r="F13" s="217"/>
      <c r="G13" s="289">
        <v>22429</v>
      </c>
      <c r="H13" s="218"/>
      <c r="I13" s="317">
        <f aca="true" t="shared" si="1" ref="I13:I21">SUM(E13:H13)</f>
        <v>29589</v>
      </c>
      <c r="J13" s="46"/>
      <c r="K13" s="46"/>
      <c r="L13" s="46"/>
      <c r="M13" s="46"/>
      <c r="N13" s="46"/>
      <c r="O13" s="46"/>
      <c r="P13" s="46"/>
      <c r="Q13" s="46"/>
      <c r="R13" s="46"/>
      <c r="S13" s="46"/>
      <c r="T13" s="46"/>
      <c r="U13" s="46"/>
    </row>
    <row r="14" spans="1:21" ht="14.25">
      <c r="A14" s="433"/>
      <c r="B14" s="50" t="s">
        <v>12</v>
      </c>
      <c r="C14" s="54" t="s">
        <v>13</v>
      </c>
      <c r="D14" s="105"/>
      <c r="E14" s="286">
        <v>6814</v>
      </c>
      <c r="F14" s="217"/>
      <c r="G14" s="289">
        <v>21152</v>
      </c>
      <c r="H14" s="219"/>
      <c r="I14" s="318">
        <f t="shared" si="1"/>
        <v>27966</v>
      </c>
      <c r="J14" s="46"/>
      <c r="K14" s="46"/>
      <c r="L14" s="46"/>
      <c r="M14" s="46"/>
      <c r="N14" s="46"/>
      <c r="O14" s="46"/>
      <c r="P14" s="46"/>
      <c r="Q14" s="46"/>
      <c r="R14" s="46"/>
      <c r="S14" s="46"/>
      <c r="T14" s="46"/>
      <c r="U14" s="46"/>
    </row>
    <row r="15" spans="1:21" ht="14.25">
      <c r="A15" s="433"/>
      <c r="B15" s="50" t="s">
        <v>14</v>
      </c>
      <c r="C15" s="54" t="s">
        <v>15</v>
      </c>
      <c r="D15" s="105"/>
      <c r="E15" s="286">
        <v>18978</v>
      </c>
      <c r="F15" s="217"/>
      <c r="G15" s="289">
        <v>41119</v>
      </c>
      <c r="H15" s="219"/>
      <c r="I15" s="318">
        <f t="shared" si="1"/>
        <v>60097</v>
      </c>
      <c r="J15" s="46"/>
      <c r="K15" s="46"/>
      <c r="L15" s="46"/>
      <c r="M15" s="46"/>
      <c r="N15" s="46"/>
      <c r="O15" s="46"/>
      <c r="P15" s="46"/>
      <c r="Q15" s="46"/>
      <c r="R15" s="46"/>
      <c r="S15" s="46"/>
      <c r="T15" s="46"/>
      <c r="U15" s="46"/>
    </row>
    <row r="16" spans="1:21" ht="14.25">
      <c r="A16" s="433"/>
      <c r="B16" s="50" t="s">
        <v>16</v>
      </c>
      <c r="C16" s="54" t="s">
        <v>17</v>
      </c>
      <c r="D16" s="105"/>
      <c r="E16" s="286">
        <v>0</v>
      </c>
      <c r="F16" s="217"/>
      <c r="G16" s="289">
        <v>0</v>
      </c>
      <c r="H16" s="219"/>
      <c r="I16" s="318">
        <f t="shared" si="1"/>
        <v>0</v>
      </c>
      <c r="J16" s="46"/>
      <c r="K16" s="46"/>
      <c r="L16" s="46"/>
      <c r="M16" s="46"/>
      <c r="N16" s="46"/>
      <c r="O16" s="46"/>
      <c r="P16" s="46"/>
      <c r="Q16" s="46"/>
      <c r="R16" s="46"/>
      <c r="S16" s="46"/>
      <c r="T16" s="46"/>
      <c r="U16" s="46"/>
    </row>
    <row r="17" spans="1:21" ht="14.25">
      <c r="A17" s="433"/>
      <c r="B17" s="50" t="s">
        <v>18</v>
      </c>
      <c r="C17" s="54" t="s">
        <v>19</v>
      </c>
      <c r="D17" s="105"/>
      <c r="E17" s="286">
        <v>0</v>
      </c>
      <c r="F17" s="217"/>
      <c r="G17" s="289">
        <v>0</v>
      </c>
      <c r="H17" s="219"/>
      <c r="I17" s="318">
        <f t="shared" si="1"/>
        <v>0</v>
      </c>
      <c r="J17" s="46"/>
      <c r="K17" s="46"/>
      <c r="L17" s="46"/>
      <c r="M17" s="46"/>
      <c r="N17" s="46"/>
      <c r="O17" s="46"/>
      <c r="P17" s="46"/>
      <c r="Q17" s="46"/>
      <c r="R17" s="46"/>
      <c r="S17" s="46"/>
      <c r="T17" s="46"/>
      <c r="U17" s="46"/>
    </row>
    <row r="18" spans="1:21" ht="14.25">
      <c r="A18" s="433"/>
      <c r="B18" s="50" t="s">
        <v>20</v>
      </c>
      <c r="C18" s="54" t="s">
        <v>21</v>
      </c>
      <c r="D18" s="105"/>
      <c r="E18" s="286">
        <v>0</v>
      </c>
      <c r="F18" s="217"/>
      <c r="G18" s="289">
        <v>0</v>
      </c>
      <c r="H18" s="219"/>
      <c r="I18" s="318">
        <f t="shared" si="1"/>
        <v>0</v>
      </c>
      <c r="J18" s="46"/>
      <c r="K18" s="46"/>
      <c r="L18" s="46"/>
      <c r="M18" s="46"/>
      <c r="N18" s="46"/>
      <c r="O18" s="46"/>
      <c r="P18" s="46"/>
      <c r="Q18" s="46"/>
      <c r="R18" s="46"/>
      <c r="S18" s="46"/>
      <c r="T18" s="46"/>
      <c r="U18" s="46"/>
    </row>
    <row r="19" spans="1:21" ht="14.25">
      <c r="A19" s="433"/>
      <c r="B19" s="50" t="s">
        <v>22</v>
      </c>
      <c r="C19" s="54" t="s">
        <v>23</v>
      </c>
      <c r="D19" s="105"/>
      <c r="E19" s="286">
        <v>0</v>
      </c>
      <c r="F19" s="217"/>
      <c r="G19" s="289">
        <v>0</v>
      </c>
      <c r="H19" s="219"/>
      <c r="I19" s="318">
        <f t="shared" si="1"/>
        <v>0</v>
      </c>
      <c r="J19" s="46"/>
      <c r="K19" s="46"/>
      <c r="L19" s="46"/>
      <c r="M19" s="46"/>
      <c r="N19" s="46"/>
      <c r="O19" s="46"/>
      <c r="P19" s="46"/>
      <c r="Q19" s="46"/>
      <c r="R19" s="46"/>
      <c r="S19" s="46"/>
      <c r="T19" s="46"/>
      <c r="U19" s="46"/>
    </row>
    <row r="20" spans="1:21" ht="14.25">
      <c r="A20" s="433"/>
      <c r="B20" s="50" t="s">
        <v>24</v>
      </c>
      <c r="C20" s="54" t="s">
        <v>25</v>
      </c>
      <c r="D20" s="105"/>
      <c r="E20" s="286">
        <v>0</v>
      </c>
      <c r="F20" s="217"/>
      <c r="G20" s="289">
        <v>0</v>
      </c>
      <c r="H20" s="219"/>
      <c r="I20" s="318">
        <f t="shared" si="1"/>
        <v>0</v>
      </c>
      <c r="J20" s="46"/>
      <c r="K20" s="46"/>
      <c r="L20" s="46"/>
      <c r="M20" s="46"/>
      <c r="N20" s="46"/>
      <c r="O20" s="46"/>
      <c r="P20" s="46"/>
      <c r="Q20" s="46"/>
      <c r="R20" s="46"/>
      <c r="S20" s="46"/>
      <c r="T20" s="46"/>
      <c r="U20" s="46"/>
    </row>
    <row r="21" spans="1:21" ht="14.25">
      <c r="A21" s="433"/>
      <c r="B21" s="139" t="s">
        <v>26</v>
      </c>
      <c r="C21" s="56" t="s">
        <v>27</v>
      </c>
      <c r="D21" s="107"/>
      <c r="E21" s="287">
        <v>0</v>
      </c>
      <c r="F21" s="221"/>
      <c r="G21" s="289">
        <v>0</v>
      </c>
      <c r="H21" s="220"/>
      <c r="I21" s="319">
        <f t="shared" si="1"/>
        <v>0</v>
      </c>
      <c r="J21" s="46"/>
      <c r="K21" s="46"/>
      <c r="L21" s="46"/>
      <c r="M21" s="46"/>
      <c r="N21" s="46"/>
      <c r="O21" s="46"/>
      <c r="P21" s="46"/>
      <c r="Q21" s="46"/>
      <c r="R21" s="46"/>
      <c r="S21" s="46"/>
      <c r="T21" s="46"/>
      <c r="U21" s="46"/>
    </row>
    <row r="22" spans="1:21" ht="14.25">
      <c r="A22" s="433"/>
      <c r="B22" s="177"/>
      <c r="C22" s="175" t="s">
        <v>338</v>
      </c>
      <c r="D22" s="178"/>
      <c r="E22" s="176"/>
      <c r="F22" s="176"/>
      <c r="G22" s="176"/>
      <c r="H22" s="176"/>
      <c r="I22" s="198"/>
      <c r="J22" s="89"/>
      <c r="K22" s="46"/>
      <c r="L22" s="46"/>
      <c r="M22" s="46"/>
      <c r="N22" s="46"/>
      <c r="O22" s="46"/>
      <c r="P22" s="46"/>
      <c r="Q22" s="46"/>
      <c r="R22" s="46"/>
      <c r="S22" s="46"/>
      <c r="T22" s="46"/>
      <c r="U22" s="46"/>
    </row>
    <row r="23" spans="1:21" ht="14.25">
      <c r="A23" s="433"/>
      <c r="B23" s="140" t="s">
        <v>28</v>
      </c>
      <c r="C23" s="54" t="s">
        <v>29</v>
      </c>
      <c r="D23" s="104"/>
      <c r="E23" s="285">
        <v>0</v>
      </c>
      <c r="F23" s="222"/>
      <c r="G23" s="223"/>
      <c r="H23" s="218"/>
      <c r="I23" s="320">
        <f aca="true" t="shared" si="2" ref="I23:I29">SUM(E23:H23)</f>
        <v>0</v>
      </c>
      <c r="J23" s="46"/>
      <c r="K23" s="46"/>
      <c r="L23" s="46"/>
      <c r="M23" s="46"/>
      <c r="N23" s="46"/>
      <c r="O23" s="46"/>
      <c r="P23" s="46"/>
      <c r="Q23" s="46"/>
      <c r="R23" s="46"/>
      <c r="S23" s="46"/>
      <c r="T23" s="46"/>
      <c r="U23" s="46"/>
    </row>
    <row r="24" spans="1:21" ht="14.25">
      <c r="A24" s="433"/>
      <c r="B24" s="51" t="s">
        <v>30</v>
      </c>
      <c r="C24" s="54" t="s">
        <v>31</v>
      </c>
      <c r="D24" s="105"/>
      <c r="E24" s="286">
        <v>0</v>
      </c>
      <c r="F24" s="222"/>
      <c r="G24" s="224"/>
      <c r="H24" s="219"/>
      <c r="I24" s="318">
        <f t="shared" si="2"/>
        <v>0</v>
      </c>
      <c r="J24" s="46"/>
      <c r="K24" s="46"/>
      <c r="L24" s="46"/>
      <c r="M24" s="46"/>
      <c r="N24" s="46"/>
      <c r="O24" s="46"/>
      <c r="P24" s="46"/>
      <c r="Q24" s="46"/>
      <c r="R24" s="46"/>
      <c r="S24" s="46"/>
      <c r="T24" s="46"/>
      <c r="U24" s="46"/>
    </row>
    <row r="25" spans="1:21" ht="14.25">
      <c r="A25" s="433"/>
      <c r="B25" s="51" t="s">
        <v>32</v>
      </c>
      <c r="C25" s="54" t="s">
        <v>33</v>
      </c>
      <c r="D25" s="105"/>
      <c r="E25" s="286">
        <v>0</v>
      </c>
      <c r="F25" s="222"/>
      <c r="G25" s="224"/>
      <c r="H25" s="219"/>
      <c r="I25" s="318">
        <f t="shared" si="2"/>
        <v>0</v>
      </c>
      <c r="J25" s="46"/>
      <c r="K25" s="46"/>
      <c r="L25" s="46"/>
      <c r="M25" s="46"/>
      <c r="N25" s="46"/>
      <c r="O25" s="46"/>
      <c r="P25" s="46"/>
      <c r="Q25" s="46"/>
      <c r="R25" s="46"/>
      <c r="S25" s="46"/>
      <c r="T25" s="46"/>
      <c r="U25" s="46"/>
    </row>
    <row r="26" spans="1:21" ht="14.25">
      <c r="A26" s="433"/>
      <c r="B26" s="51" t="s">
        <v>34</v>
      </c>
      <c r="C26" s="54" t="s">
        <v>35</v>
      </c>
      <c r="D26" s="105"/>
      <c r="E26" s="286">
        <v>0</v>
      </c>
      <c r="F26" s="222"/>
      <c r="G26" s="224"/>
      <c r="H26" s="219"/>
      <c r="I26" s="318">
        <f t="shared" si="2"/>
        <v>0</v>
      </c>
      <c r="J26" s="46"/>
      <c r="K26" s="46"/>
      <c r="L26" s="46"/>
      <c r="M26" s="46"/>
      <c r="N26" s="46"/>
      <c r="O26" s="46"/>
      <c r="P26" s="46"/>
      <c r="Q26" s="46"/>
      <c r="R26" s="46"/>
      <c r="S26" s="46"/>
      <c r="T26" s="46"/>
      <c r="U26" s="46"/>
    </row>
    <row r="27" spans="1:21" ht="14.25">
      <c r="A27" s="433"/>
      <c r="B27" s="50" t="s">
        <v>36</v>
      </c>
      <c r="C27" s="54" t="s">
        <v>37</v>
      </c>
      <c r="D27" s="108"/>
      <c r="E27" s="286">
        <v>725</v>
      </c>
      <c r="F27" s="222"/>
      <c r="G27" s="289">
        <v>821</v>
      </c>
      <c r="H27" s="219"/>
      <c r="I27" s="318">
        <f t="shared" si="2"/>
        <v>1546</v>
      </c>
      <c r="J27" s="46"/>
      <c r="K27" s="46"/>
      <c r="L27" s="46"/>
      <c r="M27" s="46"/>
      <c r="N27" s="46"/>
      <c r="O27" s="46"/>
      <c r="P27" s="46"/>
      <c r="Q27" s="46"/>
      <c r="R27" s="46"/>
      <c r="S27" s="46"/>
      <c r="T27" s="46"/>
      <c r="U27" s="46"/>
    </row>
    <row r="28" spans="1:21" ht="14.25">
      <c r="A28" s="433"/>
      <c r="B28" s="50" t="s">
        <v>38</v>
      </c>
      <c r="C28" s="54" t="s">
        <v>39</v>
      </c>
      <c r="D28" s="108"/>
      <c r="E28" s="286">
        <v>0</v>
      </c>
      <c r="F28" s="222"/>
      <c r="G28" s="289">
        <v>0</v>
      </c>
      <c r="H28" s="219"/>
      <c r="I28" s="318">
        <f t="shared" si="2"/>
        <v>0</v>
      </c>
      <c r="J28" s="46"/>
      <c r="K28" s="46"/>
      <c r="L28" s="46"/>
      <c r="M28" s="46"/>
      <c r="N28" s="46"/>
      <c r="O28" s="46"/>
      <c r="P28" s="46"/>
      <c r="Q28" s="46"/>
      <c r="R28" s="46"/>
      <c r="S28" s="46"/>
      <c r="T28" s="46"/>
      <c r="U28" s="46"/>
    </row>
    <row r="29" spans="1:21" ht="15" thickBot="1">
      <c r="A29" s="434"/>
      <c r="B29" s="57" t="s">
        <v>40</v>
      </c>
      <c r="C29" s="58" t="s">
        <v>41</v>
      </c>
      <c r="D29" s="109"/>
      <c r="E29" s="291">
        <v>700</v>
      </c>
      <c r="F29" s="289">
        <v>0</v>
      </c>
      <c r="G29" s="244"/>
      <c r="H29" s="225"/>
      <c r="I29" s="321">
        <f t="shared" si="2"/>
        <v>700</v>
      </c>
      <c r="J29" s="46"/>
      <c r="K29" s="46"/>
      <c r="L29" s="46"/>
      <c r="M29" s="46"/>
      <c r="N29" s="46"/>
      <c r="O29" s="46"/>
      <c r="P29" s="46"/>
      <c r="Q29" s="46"/>
      <c r="R29" s="46"/>
      <c r="S29" s="46"/>
      <c r="T29" s="46"/>
      <c r="U29" s="46"/>
    </row>
    <row r="30" spans="1:21" ht="14.25">
      <c r="A30" s="418" t="s">
        <v>339</v>
      </c>
      <c r="B30" s="179"/>
      <c r="C30" s="207" t="s">
        <v>340</v>
      </c>
      <c r="D30" s="180"/>
      <c r="E30" s="181"/>
      <c r="F30" s="182"/>
      <c r="G30" s="182"/>
      <c r="H30" s="182"/>
      <c r="I30" s="208"/>
      <c r="J30" s="46"/>
      <c r="K30" s="46"/>
      <c r="L30" s="46"/>
      <c r="M30" s="46"/>
      <c r="N30" s="46"/>
      <c r="O30" s="46"/>
      <c r="P30" s="46"/>
      <c r="Q30" s="46"/>
      <c r="R30" s="46"/>
      <c r="S30" s="46"/>
      <c r="T30" s="46"/>
      <c r="U30" s="46"/>
    </row>
    <row r="31" spans="1:21" ht="14.25">
      <c r="A31" s="419"/>
      <c r="B31" s="68" t="s">
        <v>42</v>
      </c>
      <c r="C31" s="53" t="s">
        <v>43</v>
      </c>
      <c r="D31" s="104"/>
      <c r="E31" s="285">
        <v>1200</v>
      </c>
      <c r="F31" s="77"/>
      <c r="G31" s="87"/>
      <c r="H31" s="100"/>
      <c r="I31" s="317">
        <f>SUM(E31:H31)</f>
        <v>1200</v>
      </c>
      <c r="J31" s="46"/>
      <c r="K31" s="46"/>
      <c r="L31" s="46"/>
      <c r="M31" s="46"/>
      <c r="N31" s="46"/>
      <c r="O31" s="46"/>
      <c r="P31" s="46"/>
      <c r="Q31" s="46"/>
      <c r="R31" s="46"/>
      <c r="S31" s="46"/>
      <c r="T31" s="46"/>
      <c r="U31" s="46"/>
    </row>
    <row r="32" spans="1:21" ht="14.25">
      <c r="A32" s="419"/>
      <c r="B32" s="139" t="s">
        <v>44</v>
      </c>
      <c r="C32" s="56" t="s">
        <v>45</v>
      </c>
      <c r="D32" s="107"/>
      <c r="E32" s="287">
        <v>0</v>
      </c>
      <c r="F32" s="92"/>
      <c r="G32" s="289">
        <v>400</v>
      </c>
      <c r="H32" s="103"/>
      <c r="I32" s="319">
        <f>SUM(E32:H32)</f>
        <v>400</v>
      </c>
      <c r="J32" s="46"/>
      <c r="K32" s="46"/>
      <c r="L32" s="46"/>
      <c r="M32" s="46"/>
      <c r="N32" s="46"/>
      <c r="O32" s="46"/>
      <c r="P32" s="46"/>
      <c r="Q32" s="46"/>
      <c r="R32" s="46"/>
      <c r="S32" s="46"/>
      <c r="T32" s="46"/>
      <c r="U32" s="46"/>
    </row>
    <row r="33" spans="1:21" ht="14.25">
      <c r="A33" s="419"/>
      <c r="B33" s="183"/>
      <c r="C33" s="209" t="s">
        <v>370</v>
      </c>
      <c r="D33" s="210"/>
      <c r="E33" s="188"/>
      <c r="F33" s="186"/>
      <c r="G33" s="188"/>
      <c r="H33" s="211"/>
      <c r="I33" s="189"/>
      <c r="J33" s="46"/>
      <c r="K33" s="46"/>
      <c r="L33" s="46"/>
      <c r="M33" s="46"/>
      <c r="N33" s="46"/>
      <c r="O33" s="46"/>
      <c r="P33" s="46"/>
      <c r="Q33" s="46"/>
      <c r="R33" s="46"/>
      <c r="S33" s="46"/>
      <c r="T33" s="46"/>
      <c r="U33" s="46"/>
    </row>
    <row r="34" spans="1:21" ht="14.25">
      <c r="A34" s="419"/>
      <c r="B34" s="141" t="s">
        <v>203</v>
      </c>
      <c r="C34" s="60" t="s">
        <v>204</v>
      </c>
      <c r="D34" s="110"/>
      <c r="E34" s="84"/>
      <c r="F34" s="111"/>
      <c r="G34" s="84"/>
      <c r="H34" s="292">
        <v>0</v>
      </c>
      <c r="I34" s="320">
        <f>SUM(E34:H34)</f>
        <v>0</v>
      </c>
      <c r="J34" s="46"/>
      <c r="K34" s="46"/>
      <c r="L34" s="46"/>
      <c r="M34" s="46"/>
      <c r="N34" s="46"/>
      <c r="O34" s="46"/>
      <c r="P34" s="46"/>
      <c r="Q34" s="46"/>
      <c r="R34" s="46"/>
      <c r="S34" s="46"/>
      <c r="T34" s="46"/>
      <c r="U34" s="46"/>
    </row>
    <row r="35" spans="1:21" ht="14.25">
      <c r="A35" s="419"/>
      <c r="B35" s="183"/>
      <c r="C35" s="209" t="s">
        <v>371</v>
      </c>
      <c r="D35" s="210"/>
      <c r="E35" s="186"/>
      <c r="F35" s="186"/>
      <c r="G35" s="186"/>
      <c r="H35" s="188"/>
      <c r="I35" s="189"/>
      <c r="J35" s="46"/>
      <c r="K35" s="46"/>
      <c r="L35" s="46"/>
      <c r="M35" s="46"/>
      <c r="N35" s="46"/>
      <c r="O35" s="46"/>
      <c r="P35" s="46"/>
      <c r="Q35" s="46"/>
      <c r="R35" s="46"/>
      <c r="S35" s="46"/>
      <c r="T35" s="46"/>
      <c r="U35" s="46"/>
    </row>
    <row r="36" spans="1:21" ht="14.25">
      <c r="A36" s="419"/>
      <c r="B36" s="142" t="s">
        <v>205</v>
      </c>
      <c r="C36" s="53" t="s">
        <v>206</v>
      </c>
      <c r="D36" s="104"/>
      <c r="E36" s="112"/>
      <c r="F36" s="78"/>
      <c r="G36" s="87"/>
      <c r="H36" s="293">
        <v>106392</v>
      </c>
      <c r="I36" s="320">
        <f aca="true" t="shared" si="3" ref="I36:I44">SUM(E36:H36)</f>
        <v>106392</v>
      </c>
      <c r="J36" s="46"/>
      <c r="K36" s="46"/>
      <c r="L36" s="46"/>
      <c r="M36" s="46"/>
      <c r="N36" s="46"/>
      <c r="O36" s="46"/>
      <c r="P36" s="46"/>
      <c r="Q36" s="46"/>
      <c r="R36" s="46"/>
      <c r="S36" s="46"/>
      <c r="T36" s="46"/>
      <c r="U36" s="46"/>
    </row>
    <row r="37" spans="1:21" ht="14.25">
      <c r="A37" s="419"/>
      <c r="B37" s="138" t="s">
        <v>207</v>
      </c>
      <c r="C37" s="54" t="s">
        <v>208</v>
      </c>
      <c r="D37" s="105"/>
      <c r="E37" s="113"/>
      <c r="F37" s="78"/>
      <c r="G37" s="85"/>
      <c r="H37" s="293">
        <v>7350</v>
      </c>
      <c r="I37" s="318">
        <f t="shared" si="3"/>
        <v>7350</v>
      </c>
      <c r="J37" s="46"/>
      <c r="K37" s="46"/>
      <c r="L37" s="46"/>
      <c r="M37" s="46"/>
      <c r="N37" s="46"/>
      <c r="O37" s="46"/>
      <c r="P37" s="46"/>
      <c r="Q37" s="46"/>
      <c r="R37" s="46"/>
      <c r="S37" s="46"/>
      <c r="T37" s="46"/>
      <c r="U37" s="46"/>
    </row>
    <row r="38" spans="1:21" ht="14.25">
      <c r="A38" s="419"/>
      <c r="B38" s="138" t="s">
        <v>209</v>
      </c>
      <c r="C38" s="54" t="s">
        <v>210</v>
      </c>
      <c r="D38" s="105"/>
      <c r="E38" s="113"/>
      <c r="F38" s="78"/>
      <c r="G38" s="85"/>
      <c r="H38" s="293">
        <v>0</v>
      </c>
      <c r="I38" s="318">
        <f t="shared" si="3"/>
        <v>0</v>
      </c>
      <c r="J38" s="46"/>
      <c r="K38" s="46"/>
      <c r="L38" s="46"/>
      <c r="M38" s="46"/>
      <c r="N38" s="46"/>
      <c r="O38" s="46"/>
      <c r="P38" s="46"/>
      <c r="Q38" s="46"/>
      <c r="R38" s="46"/>
      <c r="S38" s="46"/>
      <c r="T38" s="46"/>
      <c r="U38" s="46"/>
    </row>
    <row r="39" spans="1:21" ht="14.25">
      <c r="A39" s="419"/>
      <c r="B39" s="138" t="s">
        <v>211</v>
      </c>
      <c r="C39" s="54" t="s">
        <v>212</v>
      </c>
      <c r="D39" s="108"/>
      <c r="E39" s="113"/>
      <c r="F39" s="78"/>
      <c r="G39" s="289">
        <v>301</v>
      </c>
      <c r="H39" s="101"/>
      <c r="I39" s="318">
        <f t="shared" si="3"/>
        <v>301</v>
      </c>
      <c r="J39" s="46"/>
      <c r="K39" s="46"/>
      <c r="L39" s="46"/>
      <c r="M39" s="46"/>
      <c r="N39" s="46"/>
      <c r="O39" s="46"/>
      <c r="P39" s="46"/>
      <c r="Q39" s="46"/>
      <c r="R39" s="46"/>
      <c r="S39" s="46"/>
      <c r="T39" s="46"/>
      <c r="U39" s="46"/>
    </row>
    <row r="40" spans="1:21" ht="14.25">
      <c r="A40" s="419"/>
      <c r="B40" s="138" t="s">
        <v>213</v>
      </c>
      <c r="C40" s="54" t="s">
        <v>214</v>
      </c>
      <c r="D40" s="108"/>
      <c r="E40" s="113"/>
      <c r="F40" s="78"/>
      <c r="G40" s="289">
        <v>450</v>
      </c>
      <c r="H40" s="101"/>
      <c r="I40" s="318">
        <f t="shared" si="3"/>
        <v>450</v>
      </c>
      <c r="J40" s="46"/>
      <c r="K40" s="46"/>
      <c r="L40" s="46"/>
      <c r="M40" s="46"/>
      <c r="N40" s="46"/>
      <c r="O40" s="46"/>
      <c r="P40" s="46"/>
      <c r="Q40" s="46"/>
      <c r="R40" s="46"/>
      <c r="S40" s="46"/>
      <c r="T40" s="46"/>
      <c r="U40" s="46"/>
    </row>
    <row r="41" spans="1:21" ht="14.25">
      <c r="A41" s="419"/>
      <c r="B41" s="138" t="s">
        <v>215</v>
      </c>
      <c r="C41" s="54" t="s">
        <v>216</v>
      </c>
      <c r="D41" s="105"/>
      <c r="E41" s="113"/>
      <c r="F41" s="78"/>
      <c r="G41" s="85"/>
      <c r="H41" s="293">
        <v>0</v>
      </c>
      <c r="I41" s="318">
        <f t="shared" si="3"/>
        <v>0</v>
      </c>
      <c r="J41" s="46"/>
      <c r="K41" s="46"/>
      <c r="L41" s="46"/>
      <c r="M41" s="46"/>
      <c r="N41" s="46"/>
      <c r="O41" s="46"/>
      <c r="P41" s="46"/>
      <c r="Q41" s="46"/>
      <c r="R41" s="46"/>
      <c r="S41" s="46"/>
      <c r="T41" s="46"/>
      <c r="U41" s="46"/>
    </row>
    <row r="42" spans="1:21" ht="14.25">
      <c r="A42" s="419"/>
      <c r="B42" s="138" t="s">
        <v>217</v>
      </c>
      <c r="C42" s="54" t="s">
        <v>218</v>
      </c>
      <c r="D42" s="108"/>
      <c r="E42" s="113"/>
      <c r="F42" s="78"/>
      <c r="G42" s="85"/>
      <c r="H42" s="293">
        <v>401</v>
      </c>
      <c r="I42" s="318">
        <f t="shared" si="3"/>
        <v>401</v>
      </c>
      <c r="J42" s="46"/>
      <c r="K42" s="46"/>
      <c r="L42" s="46"/>
      <c r="M42" s="46"/>
      <c r="N42" s="46"/>
      <c r="O42" s="46"/>
      <c r="P42" s="46"/>
      <c r="Q42" s="46"/>
      <c r="R42" s="46"/>
      <c r="S42" s="46"/>
      <c r="T42" s="46"/>
      <c r="U42" s="46"/>
    </row>
    <row r="43" spans="1:21" ht="14.25">
      <c r="A43" s="419"/>
      <c r="B43" s="138" t="s">
        <v>219</v>
      </c>
      <c r="C43" s="54" t="s">
        <v>220</v>
      </c>
      <c r="D43" s="108"/>
      <c r="E43" s="113"/>
      <c r="F43" s="78"/>
      <c r="G43" s="85"/>
      <c r="H43" s="293"/>
      <c r="I43" s="318">
        <f t="shared" si="3"/>
        <v>0</v>
      </c>
      <c r="J43" s="46"/>
      <c r="K43" s="46"/>
      <c r="L43" s="46"/>
      <c r="M43" s="46"/>
      <c r="N43" s="46"/>
      <c r="O43" s="46"/>
      <c r="P43" s="46"/>
      <c r="Q43" s="46"/>
      <c r="R43" s="46"/>
      <c r="S43" s="46"/>
      <c r="T43" s="46"/>
      <c r="U43" s="46"/>
    </row>
    <row r="44" spans="1:21" ht="14.25">
      <c r="A44" s="419"/>
      <c r="B44" s="137" t="s">
        <v>221</v>
      </c>
      <c r="C44" s="56" t="s">
        <v>222</v>
      </c>
      <c r="D44" s="107"/>
      <c r="E44" s="114"/>
      <c r="F44" s="88"/>
      <c r="G44" s="86"/>
      <c r="H44" s="294">
        <v>463</v>
      </c>
      <c r="I44" s="319">
        <f t="shared" si="3"/>
        <v>463</v>
      </c>
      <c r="J44" s="46"/>
      <c r="K44" s="46"/>
      <c r="L44" s="46"/>
      <c r="M44" s="46"/>
      <c r="N44" s="46"/>
      <c r="O44" s="46"/>
      <c r="P44" s="46"/>
      <c r="Q44" s="46"/>
      <c r="R44" s="46"/>
      <c r="S44" s="46"/>
      <c r="T44" s="46"/>
      <c r="U44" s="46"/>
    </row>
    <row r="45" spans="1:21" ht="14.25">
      <c r="A45" s="419"/>
      <c r="B45" s="183"/>
      <c r="C45" s="212" t="s">
        <v>341</v>
      </c>
      <c r="D45" s="184"/>
      <c r="E45" s="213"/>
      <c r="F45" s="213"/>
      <c r="G45" s="186"/>
      <c r="H45" s="214"/>
      <c r="I45" s="189"/>
      <c r="J45" s="89"/>
      <c r="K45" s="46"/>
      <c r="L45" s="46"/>
      <c r="M45" s="46"/>
      <c r="N45" s="46"/>
      <c r="O45" s="46"/>
      <c r="P45" s="46"/>
      <c r="Q45" s="46"/>
      <c r="R45" s="46"/>
      <c r="S45" s="46"/>
      <c r="T45" s="46"/>
      <c r="U45" s="46"/>
    </row>
    <row r="46" spans="1:21" ht="14.25">
      <c r="A46" s="419"/>
      <c r="B46" s="143" t="s">
        <v>46</v>
      </c>
      <c r="C46" s="61" t="s">
        <v>47</v>
      </c>
      <c r="D46" s="115"/>
      <c r="E46" s="296">
        <v>2000</v>
      </c>
      <c r="F46" s="118"/>
      <c r="G46" s="295">
        <v>0</v>
      </c>
      <c r="H46" s="96"/>
      <c r="I46" s="322">
        <f>SUM(E46:H46)</f>
        <v>2000</v>
      </c>
      <c r="J46" s="46"/>
      <c r="K46" s="46"/>
      <c r="L46" s="46"/>
      <c r="M46" s="46"/>
      <c r="N46" s="46"/>
      <c r="O46" s="46"/>
      <c r="P46" s="46"/>
      <c r="Q46" s="46"/>
      <c r="R46" s="46"/>
      <c r="S46" s="46"/>
      <c r="T46" s="46"/>
      <c r="U46" s="46"/>
    </row>
    <row r="47" spans="1:21" ht="14.25">
      <c r="A47" s="419"/>
      <c r="B47" s="183"/>
      <c r="C47" s="212" t="s">
        <v>342</v>
      </c>
      <c r="D47" s="184"/>
      <c r="E47" s="188"/>
      <c r="F47" s="213"/>
      <c r="G47" s="188"/>
      <c r="H47" s="186"/>
      <c r="I47" s="189"/>
      <c r="J47" s="46"/>
      <c r="K47" s="46"/>
      <c r="L47" s="46"/>
      <c r="M47" s="46"/>
      <c r="N47" s="46"/>
      <c r="O47" s="46"/>
      <c r="P47" s="46"/>
      <c r="Q47" s="46"/>
      <c r="R47" s="46"/>
      <c r="S47" s="46"/>
      <c r="T47" s="46"/>
      <c r="U47" s="46"/>
    </row>
    <row r="48" spans="1:21" ht="14.25">
      <c r="A48" s="419"/>
      <c r="B48" s="143" t="s">
        <v>48</v>
      </c>
      <c r="C48" s="60" t="s">
        <v>49</v>
      </c>
      <c r="D48" s="116"/>
      <c r="E48" s="297">
        <v>0</v>
      </c>
      <c r="F48" s="111"/>
      <c r="G48" s="84"/>
      <c r="H48" s="96"/>
      <c r="I48" s="322">
        <f>SUM(E48:H48)</f>
        <v>0</v>
      </c>
      <c r="J48" s="46"/>
      <c r="K48" s="46"/>
      <c r="L48" s="46"/>
      <c r="M48" s="46"/>
      <c r="N48" s="46"/>
      <c r="O48" s="46"/>
      <c r="P48" s="46"/>
      <c r="Q48" s="46"/>
      <c r="R48" s="46"/>
      <c r="S48" s="46"/>
      <c r="T48" s="46"/>
      <c r="U48" s="46"/>
    </row>
    <row r="49" spans="1:21" ht="14.25">
      <c r="A49" s="419"/>
      <c r="B49" s="183"/>
      <c r="C49" s="212" t="s">
        <v>343</v>
      </c>
      <c r="D49" s="184"/>
      <c r="E49" s="188"/>
      <c r="F49" s="186"/>
      <c r="G49" s="186"/>
      <c r="H49" s="186"/>
      <c r="I49" s="189"/>
      <c r="J49" s="46"/>
      <c r="K49" s="46"/>
      <c r="L49" s="46"/>
      <c r="M49" s="46"/>
      <c r="N49" s="46"/>
      <c r="O49" s="46"/>
      <c r="P49" s="46"/>
      <c r="Q49" s="46"/>
      <c r="R49" s="46"/>
      <c r="S49" s="46"/>
      <c r="T49" s="46"/>
      <c r="U49" s="46"/>
    </row>
    <row r="50" spans="1:21" ht="14.25">
      <c r="A50" s="419"/>
      <c r="B50" s="143" t="s">
        <v>50</v>
      </c>
      <c r="C50" s="60" t="s">
        <v>51</v>
      </c>
      <c r="D50" s="116"/>
      <c r="E50" s="297">
        <v>0</v>
      </c>
      <c r="F50" s="111"/>
      <c r="G50" s="95"/>
      <c r="H50" s="84"/>
      <c r="I50" s="323">
        <f>SUM(E50:H50)</f>
        <v>0</v>
      </c>
      <c r="J50" s="46"/>
      <c r="K50" s="46"/>
      <c r="L50" s="46"/>
      <c r="M50" s="46"/>
      <c r="N50" s="46"/>
      <c r="O50" s="46"/>
      <c r="P50" s="46"/>
      <c r="Q50" s="46"/>
      <c r="R50" s="46"/>
      <c r="S50" s="46"/>
      <c r="T50" s="46"/>
      <c r="U50" s="46"/>
    </row>
    <row r="51" spans="1:21" ht="14.25">
      <c r="A51" s="419"/>
      <c r="B51" s="183"/>
      <c r="C51" s="212" t="s">
        <v>344</v>
      </c>
      <c r="D51" s="184"/>
      <c r="E51" s="188"/>
      <c r="F51" s="186"/>
      <c r="G51" s="186"/>
      <c r="H51" s="186"/>
      <c r="I51" s="189"/>
      <c r="J51" s="46"/>
      <c r="K51" s="46"/>
      <c r="L51" s="46"/>
      <c r="M51" s="46"/>
      <c r="N51" s="46"/>
      <c r="O51" s="46"/>
      <c r="P51" s="46"/>
      <c r="Q51" s="46"/>
      <c r="R51" s="46"/>
      <c r="S51" s="46"/>
      <c r="T51" s="46"/>
      <c r="U51" s="46"/>
    </row>
    <row r="52" spans="1:21" ht="14.25">
      <c r="A52" s="419"/>
      <c r="B52" s="140" t="s">
        <v>52</v>
      </c>
      <c r="C52" s="66" t="s">
        <v>53</v>
      </c>
      <c r="D52" s="117"/>
      <c r="E52" s="285">
        <v>0</v>
      </c>
      <c r="F52" s="78"/>
      <c r="G52" s="289">
        <v>0</v>
      </c>
      <c r="H52" s="100"/>
      <c r="I52" s="317">
        <f>SUM(E52:H52)</f>
        <v>0</v>
      </c>
      <c r="J52" s="46"/>
      <c r="K52" s="46"/>
      <c r="L52" s="46"/>
      <c r="M52" s="46"/>
      <c r="N52" s="46"/>
      <c r="O52" s="46"/>
      <c r="P52" s="46"/>
      <c r="Q52" s="46"/>
      <c r="R52" s="46"/>
      <c r="S52" s="46"/>
      <c r="T52" s="46"/>
      <c r="U52" s="46"/>
    </row>
    <row r="53" spans="1:21" ht="15" thickBot="1">
      <c r="A53" s="420"/>
      <c r="B53" s="144" t="s">
        <v>54</v>
      </c>
      <c r="C53" s="52" t="s">
        <v>55</v>
      </c>
      <c r="D53" s="52"/>
      <c r="E53" s="291">
        <v>0</v>
      </c>
      <c r="F53" s="93"/>
      <c r="G53" s="298">
        <v>0</v>
      </c>
      <c r="H53" s="90"/>
      <c r="I53" s="321">
        <f>SUM(E53:H53)</f>
        <v>0</v>
      </c>
      <c r="J53" s="46"/>
      <c r="K53" s="46"/>
      <c r="L53" s="46"/>
      <c r="M53" s="46"/>
      <c r="N53" s="46"/>
      <c r="O53" s="46"/>
      <c r="P53" s="46"/>
      <c r="Q53" s="46"/>
      <c r="R53" s="46"/>
      <c r="S53" s="46"/>
      <c r="T53" s="46"/>
      <c r="U53" s="46"/>
    </row>
    <row r="54" spans="1:21" ht="14.25">
      <c r="A54" s="432" t="s">
        <v>346</v>
      </c>
      <c r="B54" s="171"/>
      <c r="C54" s="190" t="s">
        <v>345</v>
      </c>
      <c r="D54" s="190"/>
      <c r="E54" s="191"/>
      <c r="F54" s="173"/>
      <c r="G54" s="191"/>
      <c r="H54" s="199"/>
      <c r="I54" s="200"/>
      <c r="J54" s="46"/>
      <c r="K54" s="46"/>
      <c r="L54" s="46"/>
      <c r="M54" s="46"/>
      <c r="N54" s="46"/>
      <c r="O54" s="46"/>
      <c r="P54" s="46"/>
      <c r="Q54" s="46"/>
      <c r="R54" s="46"/>
      <c r="S54" s="46"/>
      <c r="T54" s="46"/>
      <c r="U54" s="46"/>
    </row>
    <row r="55" spans="1:21" ht="14.25">
      <c r="A55" s="433"/>
      <c r="B55" s="142" t="s">
        <v>56</v>
      </c>
      <c r="C55" s="53" t="s">
        <v>57</v>
      </c>
      <c r="D55" s="104"/>
      <c r="E55" s="299">
        <v>600</v>
      </c>
      <c r="F55" s="301">
        <v>0</v>
      </c>
      <c r="G55" s="223"/>
      <c r="H55" s="218"/>
      <c r="I55" s="320">
        <f>SUM(E55:H55)</f>
        <v>600</v>
      </c>
      <c r="J55" s="46"/>
      <c r="K55" s="46"/>
      <c r="L55" s="46"/>
      <c r="M55" s="46"/>
      <c r="N55" s="46"/>
      <c r="O55" s="46"/>
      <c r="P55" s="46"/>
      <c r="Q55" s="46"/>
      <c r="R55" s="46"/>
      <c r="S55" s="46"/>
      <c r="T55" s="46"/>
      <c r="U55" s="46"/>
    </row>
    <row r="56" spans="1:21" ht="14.25">
      <c r="A56" s="433"/>
      <c r="B56" s="138" t="s">
        <v>58</v>
      </c>
      <c r="C56" s="54" t="s">
        <v>59</v>
      </c>
      <c r="D56" s="105"/>
      <c r="E56" s="300">
        <v>1375</v>
      </c>
      <c r="F56" s="301">
        <v>0</v>
      </c>
      <c r="G56" s="224"/>
      <c r="H56" s="219"/>
      <c r="I56" s="318">
        <f>SUM(E56:H56)</f>
        <v>1375</v>
      </c>
      <c r="J56" s="46"/>
      <c r="K56" s="46"/>
      <c r="L56" s="46"/>
      <c r="M56" s="46"/>
      <c r="N56" s="46"/>
      <c r="O56" s="46"/>
      <c r="P56" s="46"/>
      <c r="Q56" s="46"/>
      <c r="R56" s="46"/>
      <c r="S56" s="46"/>
      <c r="T56" s="46"/>
      <c r="U56" s="46"/>
    </row>
    <row r="57" spans="1:21" ht="14.25">
      <c r="A57" s="433"/>
      <c r="B57" s="138" t="s">
        <v>223</v>
      </c>
      <c r="C57" s="54" t="s">
        <v>224</v>
      </c>
      <c r="D57" s="105"/>
      <c r="E57" s="233"/>
      <c r="F57" s="234"/>
      <c r="G57" s="224"/>
      <c r="H57" s="293">
        <v>0</v>
      </c>
      <c r="I57" s="318">
        <f>SUM(E57:H57)</f>
        <v>0</v>
      </c>
      <c r="J57" s="46"/>
      <c r="K57" s="46"/>
      <c r="L57" s="46"/>
      <c r="M57" s="46"/>
      <c r="N57" s="46"/>
      <c r="O57" s="46"/>
      <c r="P57" s="46"/>
      <c r="Q57" s="46"/>
      <c r="R57" s="46"/>
      <c r="S57" s="46"/>
      <c r="T57" s="46"/>
      <c r="U57" s="46"/>
    </row>
    <row r="58" spans="1:21" ht="14.25">
      <c r="A58" s="433"/>
      <c r="B58" s="137" t="s">
        <v>60</v>
      </c>
      <c r="C58" s="56" t="s">
        <v>61</v>
      </c>
      <c r="D58" s="107"/>
      <c r="E58" s="287">
        <v>0</v>
      </c>
      <c r="F58" s="221"/>
      <c r="G58" s="235"/>
      <c r="H58" s="302">
        <v>0</v>
      </c>
      <c r="I58" s="324">
        <f>SUM(E58:H58)</f>
        <v>0</v>
      </c>
      <c r="J58" s="46"/>
      <c r="K58" s="46"/>
      <c r="L58" s="46"/>
      <c r="M58" s="46"/>
      <c r="N58" s="46"/>
      <c r="O58" s="46"/>
      <c r="P58" s="46"/>
      <c r="Q58" s="46"/>
      <c r="R58" s="46"/>
      <c r="S58" s="46"/>
      <c r="T58" s="46"/>
      <c r="U58" s="46"/>
    </row>
    <row r="59" spans="1:21" ht="14.25">
      <c r="A59" s="433"/>
      <c r="B59" s="174"/>
      <c r="C59" s="175" t="s">
        <v>347</v>
      </c>
      <c r="D59" s="201"/>
      <c r="E59" s="196"/>
      <c r="F59" s="176"/>
      <c r="G59" s="202"/>
      <c r="H59" s="203"/>
      <c r="I59" s="205"/>
      <c r="J59" s="46"/>
      <c r="K59" s="46"/>
      <c r="L59" s="46"/>
      <c r="M59" s="46"/>
      <c r="N59" s="46"/>
      <c r="O59" s="46"/>
      <c r="P59" s="46"/>
      <c r="Q59" s="46"/>
      <c r="R59" s="46"/>
      <c r="S59" s="46"/>
      <c r="T59" s="46"/>
      <c r="U59" s="46"/>
    </row>
    <row r="60" spans="1:21" ht="14.25">
      <c r="A60" s="433"/>
      <c r="B60" s="140" t="s">
        <v>62</v>
      </c>
      <c r="C60" s="66" t="s">
        <v>63</v>
      </c>
      <c r="D60" s="119"/>
      <c r="E60" s="299">
        <v>3300</v>
      </c>
      <c r="F60" s="216"/>
      <c r="G60" s="288">
        <v>0</v>
      </c>
      <c r="H60" s="218"/>
      <c r="I60" s="317">
        <f>SUM(E60:H60)</f>
        <v>3300</v>
      </c>
      <c r="J60" s="46"/>
      <c r="K60" s="46"/>
      <c r="L60" s="46"/>
      <c r="M60" s="46"/>
      <c r="N60" s="46"/>
      <c r="O60" s="46"/>
      <c r="P60" s="46"/>
      <c r="Q60" s="46"/>
      <c r="R60" s="46"/>
      <c r="S60" s="46"/>
      <c r="T60" s="46"/>
      <c r="U60" s="46"/>
    </row>
    <row r="61" spans="1:21" ht="14.25">
      <c r="A61" s="433"/>
      <c r="B61" s="146" t="s">
        <v>64</v>
      </c>
      <c r="C61" s="48" t="s">
        <v>65</v>
      </c>
      <c r="D61" s="120"/>
      <c r="E61" s="300">
        <v>0</v>
      </c>
      <c r="F61" s="304">
        <v>0</v>
      </c>
      <c r="G61" s="224"/>
      <c r="H61" s="219"/>
      <c r="I61" s="318">
        <f>SUM(E61:H61)</f>
        <v>0</v>
      </c>
      <c r="J61" s="46"/>
      <c r="K61" s="46"/>
      <c r="L61" s="46"/>
      <c r="M61" s="46"/>
      <c r="N61" s="46"/>
      <c r="O61" s="46"/>
      <c r="P61" s="46"/>
      <c r="Q61" s="46"/>
      <c r="R61" s="46"/>
      <c r="S61" s="46"/>
      <c r="T61" s="46"/>
      <c r="U61" s="46"/>
    </row>
    <row r="62" spans="1:21" ht="14.25">
      <c r="A62" s="433"/>
      <c r="B62" s="146" t="s">
        <v>66</v>
      </c>
      <c r="C62" s="48" t="s">
        <v>67</v>
      </c>
      <c r="D62" s="120"/>
      <c r="E62" s="300">
        <v>0</v>
      </c>
      <c r="F62" s="301">
        <v>0</v>
      </c>
      <c r="G62" s="224"/>
      <c r="H62" s="219"/>
      <c r="I62" s="318">
        <f>SUM(E62:H62)</f>
        <v>0</v>
      </c>
      <c r="J62" s="46"/>
      <c r="K62" s="46"/>
      <c r="L62" s="46"/>
      <c r="M62" s="46"/>
      <c r="N62" s="46"/>
      <c r="O62" s="46"/>
      <c r="P62" s="46"/>
      <c r="Q62" s="46"/>
      <c r="R62" s="46"/>
      <c r="S62" s="46"/>
      <c r="T62" s="46"/>
      <c r="U62" s="46"/>
    </row>
    <row r="63" spans="1:21" ht="14.25">
      <c r="A63" s="433"/>
      <c r="B63" s="146" t="s">
        <v>68</v>
      </c>
      <c r="C63" s="48" t="s">
        <v>69</v>
      </c>
      <c r="D63" s="120"/>
      <c r="E63" s="300">
        <v>375</v>
      </c>
      <c r="F63" s="234"/>
      <c r="G63" s="289">
        <v>0</v>
      </c>
      <c r="H63" s="219"/>
      <c r="I63" s="318">
        <f>SUM(E63:H63)</f>
        <v>375</v>
      </c>
      <c r="J63" s="46"/>
      <c r="K63" s="46"/>
      <c r="L63" s="46"/>
      <c r="M63" s="46"/>
      <c r="N63" s="46"/>
      <c r="O63" s="46"/>
      <c r="P63" s="46"/>
      <c r="Q63" s="46"/>
      <c r="R63" s="46"/>
      <c r="S63" s="46"/>
      <c r="T63" s="46"/>
      <c r="U63" s="46"/>
    </row>
    <row r="64" spans="1:21" ht="14.25">
      <c r="A64" s="433"/>
      <c r="B64" s="147" t="s">
        <v>70</v>
      </c>
      <c r="C64" s="67" t="s">
        <v>71</v>
      </c>
      <c r="D64" s="106"/>
      <c r="E64" s="303">
        <v>0</v>
      </c>
      <c r="F64" s="221"/>
      <c r="G64" s="290">
        <v>0</v>
      </c>
      <c r="H64" s="220"/>
      <c r="I64" s="318">
        <f>SUM(E64:H64)</f>
        <v>0</v>
      </c>
      <c r="J64" s="46"/>
      <c r="K64" s="46"/>
      <c r="L64" s="46"/>
      <c r="M64" s="46"/>
      <c r="N64" s="46"/>
      <c r="O64" s="46"/>
      <c r="P64" s="46"/>
      <c r="Q64" s="46"/>
      <c r="R64" s="46"/>
      <c r="S64" s="46"/>
      <c r="T64" s="46"/>
      <c r="U64" s="46"/>
    </row>
    <row r="65" spans="1:21" ht="14.25">
      <c r="A65" s="433"/>
      <c r="B65" s="174"/>
      <c r="C65" s="175" t="s">
        <v>348</v>
      </c>
      <c r="D65" s="175"/>
      <c r="E65" s="196"/>
      <c r="F65" s="176"/>
      <c r="G65" s="204"/>
      <c r="H65" s="193"/>
      <c r="I65" s="194"/>
      <c r="J65" s="46"/>
      <c r="K65" s="46"/>
      <c r="L65" s="46"/>
      <c r="M65" s="46"/>
      <c r="N65" s="46"/>
      <c r="O65" s="46"/>
      <c r="P65" s="46"/>
      <c r="Q65" s="46"/>
      <c r="R65" s="46"/>
      <c r="S65" s="46"/>
      <c r="T65" s="46"/>
      <c r="U65" s="46"/>
    </row>
    <row r="66" spans="1:21" ht="14.25">
      <c r="A66" s="433"/>
      <c r="B66" s="140" t="s">
        <v>72</v>
      </c>
      <c r="C66" s="66" t="s">
        <v>73</v>
      </c>
      <c r="D66" s="121"/>
      <c r="E66" s="285">
        <v>2831</v>
      </c>
      <c r="F66" s="217"/>
      <c r="G66" s="288">
        <v>0</v>
      </c>
      <c r="H66" s="218"/>
      <c r="I66" s="320">
        <f aca="true" t="shared" si="4" ref="I66:I73">SUM(E66:H66)</f>
        <v>2831</v>
      </c>
      <c r="J66" s="46"/>
      <c r="K66" s="46"/>
      <c r="L66" s="46"/>
      <c r="M66" s="46"/>
      <c r="N66" s="46"/>
      <c r="O66" s="46"/>
      <c r="P66" s="46"/>
      <c r="Q66" s="46"/>
      <c r="R66" s="46"/>
      <c r="S66" s="46"/>
      <c r="T66" s="46"/>
      <c r="U66" s="46"/>
    </row>
    <row r="67" spans="1:21" ht="14.25">
      <c r="A67" s="433"/>
      <c r="B67" s="146" t="s">
        <v>74</v>
      </c>
      <c r="C67" s="48" t="s">
        <v>75</v>
      </c>
      <c r="D67" s="122"/>
      <c r="E67" s="286"/>
      <c r="F67" s="217"/>
      <c r="G67" s="289">
        <v>105792</v>
      </c>
      <c r="H67" s="219"/>
      <c r="I67" s="318">
        <f t="shared" si="4"/>
        <v>105792</v>
      </c>
      <c r="J67" s="46"/>
      <c r="K67" s="46"/>
      <c r="L67" s="46"/>
      <c r="M67" s="46"/>
      <c r="N67" s="46"/>
      <c r="O67" s="46"/>
      <c r="P67" s="46"/>
      <c r="Q67" s="46"/>
      <c r="R67" s="46"/>
      <c r="S67" s="46"/>
      <c r="T67" s="46"/>
      <c r="U67" s="46"/>
    </row>
    <row r="68" spans="1:21" ht="14.25">
      <c r="A68" s="433"/>
      <c r="B68" s="146" t="s">
        <v>76</v>
      </c>
      <c r="C68" s="48" t="s">
        <v>77</v>
      </c>
      <c r="D68" s="122"/>
      <c r="E68" s="286">
        <v>0</v>
      </c>
      <c r="F68" s="217"/>
      <c r="G68" s="289">
        <v>0</v>
      </c>
      <c r="H68" s="219"/>
      <c r="I68" s="318">
        <f t="shared" si="4"/>
        <v>0</v>
      </c>
      <c r="J68" s="46"/>
      <c r="K68" s="46"/>
      <c r="L68" s="46"/>
      <c r="M68" s="46"/>
      <c r="N68" s="46"/>
      <c r="O68" s="46"/>
      <c r="P68" s="46"/>
      <c r="Q68" s="46"/>
      <c r="R68" s="46"/>
      <c r="S68" s="46"/>
      <c r="T68" s="46"/>
      <c r="U68" s="46"/>
    </row>
    <row r="69" spans="1:21" ht="14.25">
      <c r="A69" s="433"/>
      <c r="B69" s="146" t="s">
        <v>78</v>
      </c>
      <c r="C69" s="48" t="s">
        <v>79</v>
      </c>
      <c r="D69" s="122"/>
      <c r="E69" s="286">
        <v>369</v>
      </c>
      <c r="F69" s="217"/>
      <c r="G69" s="289">
        <v>0</v>
      </c>
      <c r="H69" s="219"/>
      <c r="I69" s="318">
        <f t="shared" si="4"/>
        <v>369</v>
      </c>
      <c r="J69" s="46"/>
      <c r="K69" s="46"/>
      <c r="L69" s="46"/>
      <c r="M69" s="46"/>
      <c r="N69" s="46"/>
      <c r="O69" s="46"/>
      <c r="P69" s="46"/>
      <c r="Q69" s="46"/>
      <c r="R69" s="46"/>
      <c r="S69" s="46"/>
      <c r="T69" s="46"/>
      <c r="U69" s="46"/>
    </row>
    <row r="70" spans="1:21" ht="14.25">
      <c r="A70" s="433"/>
      <c r="B70" s="146" t="s">
        <v>80</v>
      </c>
      <c r="C70" s="48" t="s">
        <v>81</v>
      </c>
      <c r="D70" s="122"/>
      <c r="E70" s="286">
        <v>0</v>
      </c>
      <c r="F70" s="217"/>
      <c r="G70" s="289">
        <v>0</v>
      </c>
      <c r="H70" s="219"/>
      <c r="I70" s="318">
        <f t="shared" si="4"/>
        <v>0</v>
      </c>
      <c r="J70" s="46"/>
      <c r="K70" s="46"/>
      <c r="L70" s="46"/>
      <c r="M70" s="46"/>
      <c r="N70" s="46"/>
      <c r="O70" s="46"/>
      <c r="P70" s="46"/>
      <c r="Q70" s="46"/>
      <c r="R70" s="46"/>
      <c r="S70" s="46"/>
      <c r="T70" s="46"/>
      <c r="U70" s="46"/>
    </row>
    <row r="71" spans="1:21" ht="14.25">
      <c r="A71" s="433"/>
      <c r="B71" s="146" t="s">
        <v>82</v>
      </c>
      <c r="C71" s="48" t="s">
        <v>83</v>
      </c>
      <c r="D71" s="122"/>
      <c r="E71" s="286">
        <v>0</v>
      </c>
      <c r="F71" s="217"/>
      <c r="G71" s="289">
        <v>0</v>
      </c>
      <c r="H71" s="219"/>
      <c r="I71" s="318">
        <f t="shared" si="4"/>
        <v>0</v>
      </c>
      <c r="J71" s="46"/>
      <c r="K71" s="46"/>
      <c r="L71" s="46"/>
      <c r="M71" s="46"/>
      <c r="N71" s="46"/>
      <c r="O71" s="46"/>
      <c r="P71" s="46"/>
      <c r="Q71" s="46"/>
      <c r="R71" s="46"/>
      <c r="S71" s="46"/>
      <c r="T71" s="46"/>
      <c r="U71" s="46"/>
    </row>
    <row r="72" spans="1:21" ht="14.25">
      <c r="A72" s="433"/>
      <c r="B72" s="146" t="s">
        <v>84</v>
      </c>
      <c r="C72" s="48" t="s">
        <v>85</v>
      </c>
      <c r="D72" s="122"/>
      <c r="E72" s="286">
        <v>0</v>
      </c>
      <c r="F72" s="217"/>
      <c r="G72" s="289">
        <v>0</v>
      </c>
      <c r="H72" s="219"/>
      <c r="I72" s="318">
        <f t="shared" si="4"/>
        <v>0</v>
      </c>
      <c r="J72" s="46"/>
      <c r="K72" s="46"/>
      <c r="L72" s="46"/>
      <c r="M72" s="46"/>
      <c r="N72" s="46"/>
      <c r="O72" s="46"/>
      <c r="P72" s="46"/>
      <c r="Q72" s="46"/>
      <c r="R72" s="46"/>
      <c r="S72" s="46"/>
      <c r="T72" s="46"/>
      <c r="U72" s="46"/>
    </row>
    <row r="73" spans="1:21" ht="14.25">
      <c r="A73" s="433"/>
      <c r="B73" s="147" t="s">
        <v>86</v>
      </c>
      <c r="C73" s="67" t="s">
        <v>87</v>
      </c>
      <c r="D73" s="123"/>
      <c r="E73" s="287">
        <v>0</v>
      </c>
      <c r="F73" s="221"/>
      <c r="G73" s="290">
        <v>0</v>
      </c>
      <c r="H73" s="220"/>
      <c r="I73" s="318">
        <f t="shared" si="4"/>
        <v>0</v>
      </c>
      <c r="J73" s="46"/>
      <c r="K73" s="46"/>
      <c r="L73" s="46"/>
      <c r="M73" s="46"/>
      <c r="N73" s="46"/>
      <c r="O73" s="46"/>
      <c r="P73" s="46"/>
      <c r="Q73" s="46"/>
      <c r="R73" s="46"/>
      <c r="S73" s="46"/>
      <c r="T73" s="46"/>
      <c r="U73" s="46"/>
    </row>
    <row r="74" spans="1:21" ht="14.25">
      <c r="A74" s="433"/>
      <c r="B74" s="174"/>
      <c r="C74" s="175" t="s">
        <v>349</v>
      </c>
      <c r="D74" s="175"/>
      <c r="E74" s="196"/>
      <c r="F74" s="176"/>
      <c r="G74" s="203"/>
      <c r="H74" s="193"/>
      <c r="I74" s="194"/>
      <c r="J74" s="46"/>
      <c r="K74" s="46"/>
      <c r="L74" s="46"/>
      <c r="M74" s="46"/>
      <c r="N74" s="46"/>
      <c r="O74" s="46"/>
      <c r="P74" s="46"/>
      <c r="Q74" s="46"/>
      <c r="R74" s="46"/>
      <c r="S74" s="46"/>
      <c r="T74" s="46"/>
      <c r="U74" s="46"/>
    </row>
    <row r="75" spans="1:21" ht="14.25">
      <c r="A75" s="433"/>
      <c r="B75" s="140" t="s">
        <v>88</v>
      </c>
      <c r="C75" s="66" t="s">
        <v>89</v>
      </c>
      <c r="D75" s="121"/>
      <c r="E75" s="285">
        <v>1000</v>
      </c>
      <c r="F75" s="217"/>
      <c r="G75" s="288">
        <v>0</v>
      </c>
      <c r="H75" s="218"/>
      <c r="I75" s="318">
        <f>SUM(E75:H75)</f>
        <v>1000</v>
      </c>
      <c r="J75" s="46"/>
      <c r="K75" s="46"/>
      <c r="L75" s="46"/>
      <c r="M75" s="46"/>
      <c r="N75" s="46"/>
      <c r="O75" s="46"/>
      <c r="P75" s="46"/>
      <c r="Q75" s="46"/>
      <c r="R75" s="46"/>
      <c r="S75" s="46"/>
      <c r="T75" s="46"/>
      <c r="U75" s="46"/>
    </row>
    <row r="76" spans="1:21" ht="14.25">
      <c r="A76" s="433"/>
      <c r="B76" s="147" t="s">
        <v>90</v>
      </c>
      <c r="C76" s="67" t="s">
        <v>91</v>
      </c>
      <c r="D76" s="123"/>
      <c r="E76" s="287">
        <v>0</v>
      </c>
      <c r="F76" s="221"/>
      <c r="G76" s="290">
        <v>0</v>
      </c>
      <c r="H76" s="220"/>
      <c r="I76" s="325">
        <f>SUM(E76:H76)</f>
        <v>0</v>
      </c>
      <c r="J76" s="46"/>
      <c r="K76" s="46"/>
      <c r="L76" s="46"/>
      <c r="M76" s="46"/>
      <c r="N76" s="46"/>
      <c r="O76" s="46"/>
      <c r="P76" s="46"/>
      <c r="Q76" s="46"/>
      <c r="R76" s="46"/>
      <c r="S76" s="46"/>
      <c r="T76" s="46"/>
      <c r="U76" s="46"/>
    </row>
    <row r="77" spans="1:21" ht="14.25">
      <c r="A77" s="433"/>
      <c r="B77" s="174"/>
      <c r="C77" s="175" t="s">
        <v>350</v>
      </c>
      <c r="D77" s="175"/>
      <c r="E77" s="196"/>
      <c r="F77" s="176"/>
      <c r="G77" s="196"/>
      <c r="H77" s="193"/>
      <c r="I77" s="194"/>
      <c r="J77" s="46"/>
      <c r="K77" s="46"/>
      <c r="L77" s="46"/>
      <c r="M77" s="46"/>
      <c r="N77" s="46"/>
      <c r="O77" s="46"/>
      <c r="P77" s="46"/>
      <c r="Q77" s="46"/>
      <c r="R77" s="46"/>
      <c r="S77" s="46"/>
      <c r="T77" s="46"/>
      <c r="U77" s="46"/>
    </row>
    <row r="78" spans="1:21" ht="14.25">
      <c r="A78" s="433"/>
      <c r="B78" s="142" t="s">
        <v>225</v>
      </c>
      <c r="C78" s="53" t="s">
        <v>226</v>
      </c>
      <c r="D78" s="104"/>
      <c r="E78" s="236"/>
      <c r="F78" s="217"/>
      <c r="G78" s="223"/>
      <c r="H78" s="305">
        <v>32715</v>
      </c>
      <c r="I78" s="318">
        <f>SUM(E78:H78)</f>
        <v>32715</v>
      </c>
      <c r="J78" s="46"/>
      <c r="K78" s="46"/>
      <c r="L78" s="46"/>
      <c r="M78" s="46"/>
      <c r="N78" s="46"/>
      <c r="O78" s="46"/>
      <c r="P78" s="46"/>
      <c r="Q78" s="46"/>
      <c r="R78" s="46"/>
      <c r="S78" s="46"/>
      <c r="T78" s="46"/>
      <c r="U78" s="46"/>
    </row>
    <row r="79" spans="1:21" ht="14.25">
      <c r="A79" s="433"/>
      <c r="B79" s="138" t="s">
        <v>227</v>
      </c>
      <c r="C79" s="54" t="s">
        <v>228</v>
      </c>
      <c r="D79" s="108"/>
      <c r="E79" s="237"/>
      <c r="F79" s="217"/>
      <c r="G79" s="224"/>
      <c r="H79" s="293">
        <v>0</v>
      </c>
      <c r="I79" s="318">
        <f>SUM(E79:H79)</f>
        <v>0</v>
      </c>
      <c r="J79" s="46"/>
      <c r="K79" s="46"/>
      <c r="L79" s="46"/>
      <c r="M79" s="46"/>
      <c r="N79" s="46"/>
      <c r="O79" s="46"/>
      <c r="P79" s="46"/>
      <c r="Q79" s="46"/>
      <c r="R79" s="46"/>
      <c r="S79" s="46"/>
      <c r="T79" s="46"/>
      <c r="U79" s="46"/>
    </row>
    <row r="80" spans="1:21" ht="14.25">
      <c r="A80" s="433"/>
      <c r="B80" s="146" t="s">
        <v>92</v>
      </c>
      <c r="C80" s="64" t="s">
        <v>93</v>
      </c>
      <c r="D80" s="122"/>
      <c r="E80" s="286">
        <v>0</v>
      </c>
      <c r="F80" s="217"/>
      <c r="G80" s="224"/>
      <c r="H80" s="293">
        <v>0</v>
      </c>
      <c r="I80" s="318">
        <f>SUM(E80:H80)</f>
        <v>0</v>
      </c>
      <c r="J80" s="46"/>
      <c r="K80" s="46"/>
      <c r="L80" s="46"/>
      <c r="M80" s="46"/>
      <c r="N80" s="46"/>
      <c r="O80" s="46"/>
      <c r="P80" s="46"/>
      <c r="Q80" s="46"/>
      <c r="R80" s="46"/>
      <c r="S80" s="46"/>
      <c r="T80" s="46"/>
      <c r="U80" s="46"/>
    </row>
    <row r="81" spans="1:21" ht="14.25">
      <c r="A81" s="433"/>
      <c r="B81" s="146" t="s">
        <v>94</v>
      </c>
      <c r="C81" s="64" t="s">
        <v>95</v>
      </c>
      <c r="D81" s="122"/>
      <c r="E81" s="300">
        <v>0</v>
      </c>
      <c r="F81" s="217"/>
      <c r="G81" s="224"/>
      <c r="H81" s="293">
        <v>0</v>
      </c>
      <c r="I81" s="318">
        <f>SUM(E81:H81)</f>
        <v>0</v>
      </c>
      <c r="J81" s="46"/>
      <c r="K81" s="46"/>
      <c r="L81" s="46"/>
      <c r="M81" s="46"/>
      <c r="N81" s="46"/>
      <c r="O81" s="46"/>
      <c r="P81" s="46"/>
      <c r="Q81" s="46"/>
      <c r="R81" s="46"/>
      <c r="S81" s="46"/>
      <c r="T81" s="46"/>
      <c r="U81" s="46"/>
    </row>
    <row r="82" spans="1:21" ht="14.25">
      <c r="A82" s="433"/>
      <c r="B82" s="137" t="s">
        <v>96</v>
      </c>
      <c r="C82" s="56" t="s">
        <v>97</v>
      </c>
      <c r="D82" s="124"/>
      <c r="E82" s="303">
        <v>1500</v>
      </c>
      <c r="F82" s="221"/>
      <c r="G82" s="235"/>
      <c r="H82" s="302">
        <v>550</v>
      </c>
      <c r="I82" s="325">
        <f>SUM(E82:H82)</f>
        <v>2050</v>
      </c>
      <c r="J82" s="46"/>
      <c r="K82" s="46"/>
      <c r="L82" s="46"/>
      <c r="M82" s="46"/>
      <c r="N82" s="46"/>
      <c r="O82" s="46"/>
      <c r="P82" s="46"/>
      <c r="Q82" s="46"/>
      <c r="R82" s="46"/>
      <c r="S82" s="46"/>
      <c r="T82" s="46"/>
      <c r="U82" s="46"/>
    </row>
    <row r="83" spans="1:21" ht="14.25">
      <c r="A83" s="433"/>
      <c r="B83" s="174"/>
      <c r="C83" s="175" t="s">
        <v>351</v>
      </c>
      <c r="D83" s="175"/>
      <c r="E83" s="196"/>
      <c r="F83" s="176"/>
      <c r="G83" s="193"/>
      <c r="H83" s="196"/>
      <c r="I83" s="194"/>
      <c r="J83" s="46"/>
      <c r="K83" s="46"/>
      <c r="L83" s="46"/>
      <c r="M83" s="46"/>
      <c r="N83" s="46"/>
      <c r="O83" s="46"/>
      <c r="P83" s="46"/>
      <c r="Q83" s="46"/>
      <c r="R83" s="46"/>
      <c r="S83" s="46"/>
      <c r="T83" s="46"/>
      <c r="U83" s="46"/>
    </row>
    <row r="84" spans="1:21" ht="14.25">
      <c r="A84" s="433"/>
      <c r="B84" s="143" t="s">
        <v>98</v>
      </c>
      <c r="C84" s="60" t="s">
        <v>99</v>
      </c>
      <c r="D84" s="125"/>
      <c r="E84" s="296">
        <v>3800</v>
      </c>
      <c r="F84" s="238"/>
      <c r="G84" s="239"/>
      <c r="H84" s="240"/>
      <c r="I84" s="322">
        <f>SUM(E84:H84)</f>
        <v>3800</v>
      </c>
      <c r="J84" s="46"/>
      <c r="K84" s="46"/>
      <c r="L84" s="46"/>
      <c r="M84" s="46"/>
      <c r="N84" s="46"/>
      <c r="O84" s="46"/>
      <c r="P84" s="46"/>
      <c r="Q84" s="46"/>
      <c r="R84" s="46"/>
      <c r="S84" s="46"/>
      <c r="T84" s="46"/>
      <c r="U84" s="46"/>
    </row>
    <row r="85" spans="1:21" ht="14.25">
      <c r="A85" s="433"/>
      <c r="B85" s="174"/>
      <c r="C85" s="175" t="s">
        <v>352</v>
      </c>
      <c r="D85" s="175"/>
      <c r="E85" s="196"/>
      <c r="F85" s="193"/>
      <c r="G85" s="193"/>
      <c r="H85" s="193"/>
      <c r="I85" s="194"/>
      <c r="J85" s="46"/>
      <c r="K85" s="46"/>
      <c r="L85" s="46"/>
      <c r="M85" s="46"/>
      <c r="N85" s="46"/>
      <c r="O85" s="46"/>
      <c r="P85" s="46"/>
      <c r="Q85" s="46"/>
      <c r="R85" s="46"/>
      <c r="S85" s="46"/>
      <c r="T85" s="46"/>
      <c r="U85" s="46"/>
    </row>
    <row r="86" spans="1:21" ht="14.25">
      <c r="A86" s="433"/>
      <c r="B86" s="140" t="s">
        <v>100</v>
      </c>
      <c r="C86" s="63" t="s">
        <v>101</v>
      </c>
      <c r="D86" s="119"/>
      <c r="E86" s="299">
        <v>3115</v>
      </c>
      <c r="F86" s="301">
        <v>0</v>
      </c>
      <c r="G86" s="223"/>
      <c r="H86" s="218"/>
      <c r="I86" s="318">
        <f>SUM(E86:H86)</f>
        <v>3115</v>
      </c>
      <c r="J86" s="46"/>
      <c r="K86" s="46"/>
      <c r="L86" s="46"/>
      <c r="M86" s="46"/>
      <c r="N86" s="46"/>
      <c r="O86" s="46"/>
      <c r="P86" s="46"/>
      <c r="Q86" s="46"/>
      <c r="R86" s="46"/>
      <c r="S86" s="46"/>
      <c r="T86" s="46"/>
      <c r="U86" s="46"/>
    </row>
    <row r="87" spans="1:29" ht="14.25">
      <c r="A87" s="433"/>
      <c r="B87" s="146" t="s">
        <v>102</v>
      </c>
      <c r="C87" s="64" t="s">
        <v>103</v>
      </c>
      <c r="D87" s="120"/>
      <c r="E87" s="300">
        <v>0</v>
      </c>
      <c r="F87" s="301">
        <v>0</v>
      </c>
      <c r="G87" s="224"/>
      <c r="H87" s="219"/>
      <c r="I87" s="318">
        <f>SUM(E87:H87)</f>
        <v>0</v>
      </c>
      <c r="J87" s="46"/>
      <c r="K87" s="46"/>
      <c r="L87" s="46"/>
      <c r="M87" s="46"/>
      <c r="N87" s="46"/>
      <c r="O87" s="46"/>
      <c r="P87" s="46"/>
      <c r="Q87" s="46"/>
      <c r="R87" s="46"/>
      <c r="S87" s="46"/>
      <c r="T87" s="46"/>
      <c r="U87" s="46"/>
      <c r="V87" s="46"/>
      <c r="W87" s="46"/>
      <c r="X87" s="46"/>
      <c r="Y87" s="46"/>
      <c r="Z87" s="46"/>
      <c r="AA87" s="46"/>
      <c r="AB87" s="46"/>
      <c r="AC87" s="46"/>
    </row>
    <row r="88" spans="1:29" ht="14.25">
      <c r="A88" s="433"/>
      <c r="B88" s="147" t="s">
        <v>104</v>
      </c>
      <c r="C88" s="65" t="s">
        <v>105</v>
      </c>
      <c r="D88" s="106"/>
      <c r="E88" s="303">
        <v>0</v>
      </c>
      <c r="F88" s="306">
        <v>0</v>
      </c>
      <c r="G88" s="235"/>
      <c r="H88" s="220"/>
      <c r="I88" s="325">
        <f aca="true" t="shared" si="5" ref="I88:I170">SUM(E88:H88)</f>
        <v>0</v>
      </c>
      <c r="J88" s="46"/>
      <c r="K88" s="46"/>
      <c r="L88" s="46"/>
      <c r="M88" s="46"/>
      <c r="N88" s="46"/>
      <c r="O88" s="46"/>
      <c r="P88" s="46"/>
      <c r="Q88" s="46"/>
      <c r="R88" s="46"/>
      <c r="S88" s="46"/>
      <c r="T88" s="46"/>
      <c r="U88" s="46"/>
      <c r="V88" s="46"/>
      <c r="W88" s="46"/>
      <c r="X88" s="46"/>
      <c r="Y88" s="46"/>
      <c r="Z88" s="46"/>
      <c r="AA88" s="46"/>
      <c r="AB88" s="46"/>
      <c r="AC88" s="46"/>
    </row>
    <row r="89" spans="1:29" ht="14.25">
      <c r="A89" s="433"/>
      <c r="B89" s="174"/>
      <c r="C89" s="175" t="s">
        <v>353</v>
      </c>
      <c r="D89" s="175"/>
      <c r="E89" s="196"/>
      <c r="F89" s="196"/>
      <c r="G89" s="193"/>
      <c r="H89" s="193"/>
      <c r="I89" s="194"/>
      <c r="J89" s="46"/>
      <c r="K89" s="46"/>
      <c r="L89" s="46"/>
      <c r="M89" s="46"/>
      <c r="N89" s="46"/>
      <c r="O89" s="46"/>
      <c r="P89" s="46"/>
      <c r="Q89" s="46"/>
      <c r="R89" s="46"/>
      <c r="S89" s="46"/>
      <c r="T89" s="46"/>
      <c r="U89" s="46"/>
      <c r="V89" s="46"/>
      <c r="W89" s="46"/>
      <c r="X89" s="46"/>
      <c r="Y89" s="46"/>
      <c r="Z89" s="46"/>
      <c r="AA89" s="46"/>
      <c r="AB89" s="46"/>
      <c r="AC89" s="46"/>
    </row>
    <row r="90" spans="1:29" ht="14.25">
      <c r="A90" s="433"/>
      <c r="B90" s="140" t="s">
        <v>106</v>
      </c>
      <c r="C90" s="48" t="s">
        <v>107</v>
      </c>
      <c r="D90" s="119"/>
      <c r="E90" s="285">
        <v>0</v>
      </c>
      <c r="F90" s="301">
        <v>0</v>
      </c>
      <c r="G90" s="223"/>
      <c r="H90" s="241"/>
      <c r="I90" s="320">
        <f t="shared" si="5"/>
        <v>0</v>
      </c>
      <c r="J90" s="46"/>
      <c r="K90" s="46"/>
      <c r="L90" s="46"/>
      <c r="M90" s="46"/>
      <c r="N90" s="46"/>
      <c r="O90" s="46"/>
      <c r="P90" s="46"/>
      <c r="Q90" s="46"/>
      <c r="R90" s="46"/>
      <c r="S90" s="46"/>
      <c r="T90" s="46"/>
      <c r="U90" s="46"/>
      <c r="V90" s="46"/>
      <c r="W90" s="46"/>
      <c r="X90" s="46"/>
      <c r="Y90" s="46"/>
      <c r="Z90" s="46"/>
      <c r="AA90" s="46"/>
      <c r="AB90" s="46"/>
      <c r="AC90" s="46"/>
    </row>
    <row r="91" spans="1:29" ht="14.25">
      <c r="A91" s="433"/>
      <c r="B91" s="147" t="s">
        <v>108</v>
      </c>
      <c r="C91" s="67" t="s">
        <v>109</v>
      </c>
      <c r="D91" s="106"/>
      <c r="E91" s="287">
        <v>0</v>
      </c>
      <c r="F91" s="306">
        <v>0</v>
      </c>
      <c r="G91" s="235"/>
      <c r="H91" s="242"/>
      <c r="I91" s="319">
        <f t="shared" si="5"/>
        <v>0</v>
      </c>
      <c r="J91" s="46"/>
      <c r="K91" s="46"/>
      <c r="L91" s="46"/>
      <c r="M91" s="46"/>
      <c r="N91" s="46"/>
      <c r="O91" s="46"/>
      <c r="P91" s="46"/>
      <c r="Q91" s="46"/>
      <c r="R91" s="46"/>
      <c r="S91" s="46"/>
      <c r="T91" s="46"/>
      <c r="U91" s="46"/>
      <c r="V91" s="46"/>
      <c r="W91" s="46"/>
      <c r="X91" s="46"/>
      <c r="Y91" s="46"/>
      <c r="Z91" s="46"/>
      <c r="AA91" s="46"/>
      <c r="AB91" s="46"/>
      <c r="AC91" s="46"/>
    </row>
    <row r="92" spans="1:29" ht="14.25">
      <c r="A92" s="433"/>
      <c r="B92" s="174"/>
      <c r="C92" s="175" t="s">
        <v>354</v>
      </c>
      <c r="D92" s="175"/>
      <c r="E92" s="196"/>
      <c r="F92" s="196"/>
      <c r="G92" s="193"/>
      <c r="H92" s="193"/>
      <c r="I92" s="194"/>
      <c r="J92" s="46"/>
      <c r="K92" s="46"/>
      <c r="L92" s="46"/>
      <c r="M92" s="46"/>
      <c r="N92" s="46"/>
      <c r="O92" s="46"/>
      <c r="P92" s="46"/>
      <c r="Q92" s="46"/>
      <c r="R92" s="46"/>
      <c r="S92" s="46"/>
      <c r="T92" s="46"/>
      <c r="U92" s="46"/>
      <c r="V92" s="46"/>
      <c r="W92" s="46"/>
      <c r="X92" s="46"/>
      <c r="Y92" s="46"/>
      <c r="Z92" s="46"/>
      <c r="AA92" s="46"/>
      <c r="AB92" s="46"/>
      <c r="AC92" s="46"/>
    </row>
    <row r="93" spans="1:29" ht="14.25">
      <c r="A93" s="433"/>
      <c r="B93" s="140" t="s">
        <v>110</v>
      </c>
      <c r="C93" s="53" t="s">
        <v>111</v>
      </c>
      <c r="D93" s="104"/>
      <c r="E93" s="299">
        <v>885</v>
      </c>
      <c r="F93" s="222"/>
      <c r="G93" s="223"/>
      <c r="H93" s="218"/>
      <c r="I93" s="318">
        <f t="shared" si="5"/>
        <v>885</v>
      </c>
      <c r="J93" s="46"/>
      <c r="K93" s="46"/>
      <c r="L93" s="46"/>
      <c r="M93" s="46"/>
      <c r="N93" s="46"/>
      <c r="O93" s="46"/>
      <c r="P93" s="46"/>
      <c r="Q93" s="46"/>
      <c r="R93" s="46"/>
      <c r="S93" s="46"/>
      <c r="T93" s="46"/>
      <c r="U93" s="46"/>
      <c r="V93" s="46"/>
      <c r="W93" s="46"/>
      <c r="X93" s="46"/>
      <c r="Y93" s="46"/>
      <c r="Z93" s="46"/>
      <c r="AA93" s="46"/>
      <c r="AB93" s="46"/>
      <c r="AC93" s="46"/>
    </row>
    <row r="94" spans="1:29" ht="14.25">
      <c r="A94" s="433"/>
      <c r="B94" s="138" t="s">
        <v>229</v>
      </c>
      <c r="C94" s="54" t="s">
        <v>230</v>
      </c>
      <c r="D94" s="108"/>
      <c r="E94" s="233"/>
      <c r="F94" s="217"/>
      <c r="G94" s="289">
        <v>0</v>
      </c>
      <c r="H94" s="219"/>
      <c r="I94" s="318">
        <f t="shared" si="5"/>
        <v>0</v>
      </c>
      <c r="J94" s="46"/>
      <c r="K94" s="46"/>
      <c r="L94" s="46"/>
      <c r="M94" s="46"/>
      <c r="N94" s="46"/>
      <c r="O94" s="46"/>
      <c r="P94" s="46"/>
      <c r="Q94" s="46"/>
      <c r="R94" s="46"/>
      <c r="S94" s="46"/>
      <c r="T94" s="46"/>
      <c r="U94" s="46"/>
      <c r="V94" s="46"/>
      <c r="W94" s="46"/>
      <c r="X94" s="46"/>
      <c r="Y94" s="46"/>
      <c r="Z94" s="46"/>
      <c r="AA94" s="46"/>
      <c r="AB94" s="46"/>
      <c r="AC94" s="46"/>
    </row>
    <row r="95" spans="1:29" ht="14.25">
      <c r="A95" s="433"/>
      <c r="B95" s="138" t="s">
        <v>112</v>
      </c>
      <c r="C95" s="54" t="s">
        <v>113</v>
      </c>
      <c r="D95" s="108"/>
      <c r="E95" s="286">
        <v>0</v>
      </c>
      <c r="F95" s="217"/>
      <c r="G95" s="289">
        <v>0</v>
      </c>
      <c r="H95" s="219"/>
      <c r="I95" s="318">
        <f t="shared" si="5"/>
        <v>0</v>
      </c>
      <c r="J95" s="46"/>
      <c r="K95" s="46"/>
      <c r="L95" s="46"/>
      <c r="M95" s="46"/>
      <c r="N95" s="46"/>
      <c r="O95" s="46"/>
      <c r="P95" s="46"/>
      <c r="Q95" s="46"/>
      <c r="R95" s="46"/>
      <c r="S95" s="46"/>
      <c r="T95" s="46"/>
      <c r="U95" s="46"/>
      <c r="V95" s="46"/>
      <c r="W95" s="46"/>
      <c r="X95" s="46"/>
      <c r="Y95" s="46"/>
      <c r="Z95" s="46"/>
      <c r="AA95" s="46"/>
      <c r="AB95" s="46"/>
      <c r="AC95" s="46"/>
    </row>
    <row r="96" spans="1:29" ht="14.25">
      <c r="A96" s="433"/>
      <c r="B96" s="146" t="s">
        <v>114</v>
      </c>
      <c r="C96" s="64" t="s">
        <v>115</v>
      </c>
      <c r="D96" s="126"/>
      <c r="E96" s="300">
        <v>0</v>
      </c>
      <c r="F96" s="217"/>
      <c r="G96" s="243"/>
      <c r="H96" s="293">
        <v>0</v>
      </c>
      <c r="I96" s="318">
        <f t="shared" si="5"/>
        <v>0</v>
      </c>
      <c r="J96" s="46"/>
      <c r="K96" s="46"/>
      <c r="L96" s="46"/>
      <c r="M96" s="46"/>
      <c r="N96" s="46"/>
      <c r="O96" s="46"/>
      <c r="P96" s="46"/>
      <c r="Q96" s="46"/>
      <c r="R96" s="46"/>
      <c r="S96" s="46"/>
      <c r="T96" s="46"/>
      <c r="U96" s="46"/>
      <c r="V96" s="46"/>
      <c r="W96" s="46"/>
      <c r="X96" s="46"/>
      <c r="Y96" s="46"/>
      <c r="Z96" s="46"/>
      <c r="AA96" s="46"/>
      <c r="AB96" s="46"/>
      <c r="AC96" s="46"/>
    </row>
    <row r="97" spans="1:29" ht="14.25">
      <c r="A97" s="433"/>
      <c r="B97" s="146" t="s">
        <v>116</v>
      </c>
      <c r="C97" s="64" t="s">
        <v>117</v>
      </c>
      <c r="D97" s="126"/>
      <c r="E97" s="300">
        <v>0</v>
      </c>
      <c r="F97" s="217"/>
      <c r="G97" s="289">
        <v>2500</v>
      </c>
      <c r="H97" s="219"/>
      <c r="I97" s="318">
        <f t="shared" si="5"/>
        <v>2500</v>
      </c>
      <c r="J97" s="46"/>
      <c r="K97" s="46"/>
      <c r="L97" s="46"/>
      <c r="M97" s="46"/>
      <c r="N97" s="46"/>
      <c r="O97" s="46"/>
      <c r="P97" s="46"/>
      <c r="Q97" s="46"/>
      <c r="R97" s="46"/>
      <c r="S97" s="46"/>
      <c r="T97" s="46"/>
      <c r="U97" s="46"/>
      <c r="V97" s="46"/>
      <c r="W97" s="46"/>
      <c r="X97" s="46"/>
      <c r="Y97" s="46"/>
      <c r="Z97" s="46"/>
      <c r="AA97" s="46"/>
      <c r="AB97" s="46"/>
      <c r="AC97" s="46"/>
    </row>
    <row r="98" spans="1:29" ht="14.25">
      <c r="A98" s="433"/>
      <c r="B98" s="146" t="s">
        <v>118</v>
      </c>
      <c r="C98" s="54" t="s">
        <v>119</v>
      </c>
      <c r="D98" s="105"/>
      <c r="E98" s="300">
        <v>0</v>
      </c>
      <c r="F98" s="301"/>
      <c r="G98" s="289"/>
      <c r="H98" s="293"/>
      <c r="I98" s="318">
        <f t="shared" si="5"/>
        <v>0</v>
      </c>
      <c r="J98" s="46"/>
      <c r="K98" s="46"/>
      <c r="L98" s="46"/>
      <c r="M98" s="46"/>
      <c r="N98" s="46"/>
      <c r="O98" s="46"/>
      <c r="P98" s="46"/>
      <c r="Q98" s="46"/>
      <c r="R98" s="46"/>
      <c r="S98" s="46"/>
      <c r="T98" s="46"/>
      <c r="U98" s="46"/>
      <c r="V98" s="46"/>
      <c r="W98" s="46"/>
      <c r="X98" s="46"/>
      <c r="Y98" s="46"/>
      <c r="Z98" s="46"/>
      <c r="AA98" s="46"/>
      <c r="AB98" s="46"/>
      <c r="AC98" s="46"/>
    </row>
    <row r="99" spans="1:29" ht="14.25">
      <c r="A99" s="433"/>
      <c r="B99" s="146" t="s">
        <v>120</v>
      </c>
      <c r="C99" s="54" t="s">
        <v>121</v>
      </c>
      <c r="D99" s="105"/>
      <c r="E99" s="300">
        <v>0</v>
      </c>
      <c r="F99" s="222"/>
      <c r="G99" s="224"/>
      <c r="H99" s="219"/>
      <c r="I99" s="318">
        <f t="shared" si="5"/>
        <v>0</v>
      </c>
      <c r="J99" s="46"/>
      <c r="K99" s="46"/>
      <c r="L99" s="46"/>
      <c r="M99" s="46"/>
      <c r="N99" s="46"/>
      <c r="O99" s="46"/>
      <c r="P99" s="46"/>
      <c r="Q99" s="46"/>
      <c r="R99" s="46"/>
      <c r="S99" s="46"/>
      <c r="T99" s="46"/>
      <c r="U99" s="46"/>
      <c r="V99" s="46"/>
      <c r="W99" s="46"/>
      <c r="X99" s="46"/>
      <c r="Y99" s="46"/>
      <c r="Z99" s="46"/>
      <c r="AA99" s="46"/>
      <c r="AB99" s="46"/>
      <c r="AC99" s="46"/>
    </row>
    <row r="100" spans="1:29" ht="15" thickBot="1">
      <c r="A100" s="434"/>
      <c r="B100" s="144" t="s">
        <v>122</v>
      </c>
      <c r="C100" s="58" t="s">
        <v>123</v>
      </c>
      <c r="D100" s="109"/>
      <c r="E100" s="307">
        <v>0</v>
      </c>
      <c r="F100" s="308">
        <v>0</v>
      </c>
      <c r="G100" s="244"/>
      <c r="H100" s="225"/>
      <c r="I100" s="321">
        <f t="shared" si="5"/>
        <v>0</v>
      </c>
      <c r="J100" s="46"/>
      <c r="K100" s="46"/>
      <c r="L100" s="46"/>
      <c r="M100" s="46"/>
      <c r="N100" s="46"/>
      <c r="O100" s="46"/>
      <c r="P100" s="46"/>
      <c r="Q100" s="46"/>
      <c r="R100" s="46"/>
      <c r="S100" s="46"/>
      <c r="T100" s="46"/>
      <c r="U100" s="46"/>
      <c r="V100" s="46"/>
      <c r="W100" s="46"/>
      <c r="X100" s="46"/>
      <c r="Y100" s="46"/>
      <c r="Z100" s="46"/>
      <c r="AA100" s="46"/>
      <c r="AB100" s="46"/>
      <c r="AC100" s="46"/>
    </row>
    <row r="101" spans="1:29" ht="14.25">
      <c r="A101" s="418" t="s">
        <v>355</v>
      </c>
      <c r="B101" s="179"/>
      <c r="C101" s="207" t="s">
        <v>356</v>
      </c>
      <c r="D101" s="180"/>
      <c r="E101" s="181"/>
      <c r="F101" s="181"/>
      <c r="G101" s="182"/>
      <c r="H101" s="182"/>
      <c r="I101" s="208"/>
      <c r="J101" s="46"/>
      <c r="K101" s="46"/>
      <c r="L101" s="46"/>
      <c r="M101" s="46"/>
      <c r="N101" s="46"/>
      <c r="O101" s="46"/>
      <c r="P101" s="46"/>
      <c r="Q101" s="46"/>
      <c r="R101" s="46"/>
      <c r="S101" s="46"/>
      <c r="T101" s="46"/>
      <c r="U101" s="46"/>
      <c r="V101" s="46"/>
      <c r="W101" s="46"/>
      <c r="X101" s="46"/>
      <c r="Y101" s="46"/>
      <c r="Z101" s="46"/>
      <c r="AA101" s="46"/>
      <c r="AB101" s="46"/>
      <c r="AC101" s="46"/>
    </row>
    <row r="102" spans="1:29" ht="14.25">
      <c r="A102" s="419"/>
      <c r="B102" s="51" t="s">
        <v>124</v>
      </c>
      <c r="C102" s="69" t="s">
        <v>125</v>
      </c>
      <c r="D102" s="127"/>
      <c r="E102" s="299">
        <v>0</v>
      </c>
      <c r="F102" s="77"/>
      <c r="G102" s="87"/>
      <c r="H102" s="100"/>
      <c r="I102" s="318">
        <f t="shared" si="5"/>
        <v>0</v>
      </c>
      <c r="J102" s="46"/>
      <c r="K102" s="46"/>
      <c r="L102" s="46"/>
      <c r="M102" s="46"/>
      <c r="N102" s="46"/>
      <c r="O102" s="46"/>
      <c r="P102" s="46"/>
      <c r="Q102" s="46"/>
      <c r="R102" s="46"/>
      <c r="S102" s="46"/>
      <c r="T102" s="46"/>
      <c r="U102" s="46"/>
      <c r="V102" s="46"/>
      <c r="W102" s="46"/>
      <c r="X102" s="46"/>
      <c r="Y102" s="46"/>
      <c r="Z102" s="46"/>
      <c r="AA102" s="46"/>
      <c r="AB102" s="46"/>
      <c r="AC102" s="46"/>
    </row>
    <row r="103" spans="1:29" ht="14.25">
      <c r="A103" s="419"/>
      <c r="B103" s="51" t="s">
        <v>126</v>
      </c>
      <c r="C103" s="69" t="s">
        <v>127</v>
      </c>
      <c r="D103" s="128"/>
      <c r="E103" s="300">
        <v>3204</v>
      </c>
      <c r="F103" s="77"/>
      <c r="G103" s="85"/>
      <c r="H103" s="101"/>
      <c r="I103" s="318">
        <f t="shared" si="5"/>
        <v>3204</v>
      </c>
      <c r="J103" s="46"/>
      <c r="K103" s="46"/>
      <c r="L103" s="46"/>
      <c r="M103" s="46"/>
      <c r="N103" s="46"/>
      <c r="O103" s="46"/>
      <c r="P103" s="46"/>
      <c r="Q103" s="46"/>
      <c r="R103" s="46"/>
      <c r="S103" s="46"/>
      <c r="T103" s="46"/>
      <c r="U103" s="46"/>
      <c r="V103" s="46"/>
      <c r="W103" s="46"/>
      <c r="X103" s="46"/>
      <c r="Y103" s="46"/>
      <c r="Z103" s="46"/>
      <c r="AA103" s="46"/>
      <c r="AB103" s="46"/>
      <c r="AC103" s="46"/>
    </row>
    <row r="104" spans="1:29" ht="14.25">
      <c r="A104" s="419"/>
      <c r="B104" s="51" t="s">
        <v>128</v>
      </c>
      <c r="C104" s="69" t="s">
        <v>129</v>
      </c>
      <c r="D104" s="128"/>
      <c r="E104" s="300">
        <v>0</v>
      </c>
      <c r="F104" s="77"/>
      <c r="G104" s="85"/>
      <c r="H104" s="101"/>
      <c r="I104" s="318">
        <f t="shared" si="5"/>
        <v>0</v>
      </c>
      <c r="J104" s="46"/>
      <c r="K104" s="46"/>
      <c r="L104" s="46"/>
      <c r="M104" s="46"/>
      <c r="N104" s="46"/>
      <c r="O104" s="46"/>
      <c r="P104" s="46"/>
      <c r="Q104" s="46"/>
      <c r="R104" s="46"/>
      <c r="S104" s="46"/>
      <c r="T104" s="46"/>
      <c r="U104" s="46"/>
      <c r="V104" s="46"/>
      <c r="W104" s="46"/>
      <c r="X104" s="46"/>
      <c r="Y104" s="46"/>
      <c r="Z104" s="46"/>
      <c r="AA104" s="46"/>
      <c r="AB104" s="46"/>
      <c r="AC104" s="46"/>
    </row>
    <row r="105" spans="1:29" ht="14.25">
      <c r="A105" s="419"/>
      <c r="B105" s="145" t="s">
        <v>130</v>
      </c>
      <c r="C105" s="70" t="s">
        <v>131</v>
      </c>
      <c r="D105" s="83"/>
      <c r="E105" s="287">
        <v>0</v>
      </c>
      <c r="F105" s="92"/>
      <c r="G105" s="86"/>
      <c r="H105" s="103"/>
      <c r="I105" s="325">
        <f t="shared" si="5"/>
        <v>0</v>
      </c>
      <c r="J105" s="46"/>
      <c r="K105" s="46"/>
      <c r="L105" s="46"/>
      <c r="M105" s="46"/>
      <c r="N105" s="46"/>
      <c r="O105" s="46"/>
      <c r="P105" s="46"/>
      <c r="Q105" s="46"/>
      <c r="R105" s="46"/>
      <c r="S105" s="46"/>
      <c r="T105" s="46"/>
      <c r="U105" s="46"/>
      <c r="V105" s="46"/>
      <c r="W105" s="46"/>
      <c r="X105" s="46"/>
      <c r="Y105" s="46"/>
      <c r="Z105" s="46"/>
      <c r="AA105" s="46"/>
      <c r="AB105" s="46"/>
      <c r="AC105" s="46"/>
    </row>
    <row r="106" spans="1:29" ht="14.25">
      <c r="A106" s="419"/>
      <c r="B106" s="183"/>
      <c r="C106" s="212" t="s">
        <v>357</v>
      </c>
      <c r="D106" s="184"/>
      <c r="E106" s="188"/>
      <c r="F106" s="185"/>
      <c r="G106" s="185"/>
      <c r="H106" s="185"/>
      <c r="I106" s="189"/>
      <c r="J106" s="46"/>
      <c r="K106" s="46"/>
      <c r="L106" s="46"/>
      <c r="M106" s="46"/>
      <c r="N106" s="46"/>
      <c r="O106" s="46"/>
      <c r="P106" s="46"/>
      <c r="Q106" s="46"/>
      <c r="R106" s="46"/>
      <c r="S106" s="46"/>
      <c r="T106" s="46"/>
      <c r="U106" s="46"/>
      <c r="V106" s="46"/>
      <c r="W106" s="46"/>
      <c r="X106" s="46"/>
      <c r="Y106" s="46"/>
      <c r="Z106" s="46"/>
      <c r="AA106" s="46"/>
      <c r="AB106" s="46"/>
      <c r="AC106" s="46"/>
    </row>
    <row r="107" spans="1:29" ht="14.25">
      <c r="A107" s="419"/>
      <c r="B107" s="68" t="s">
        <v>132</v>
      </c>
      <c r="C107" s="71" t="s">
        <v>133</v>
      </c>
      <c r="D107" s="129"/>
      <c r="E107" s="285">
        <v>0</v>
      </c>
      <c r="F107" s="77"/>
      <c r="G107" s="87"/>
      <c r="H107" s="100"/>
      <c r="I107" s="318">
        <f t="shared" si="5"/>
        <v>0</v>
      </c>
      <c r="J107" s="46"/>
      <c r="K107" s="46"/>
      <c r="L107" s="46"/>
      <c r="M107" s="46"/>
      <c r="N107" s="46"/>
      <c r="O107" s="46"/>
      <c r="P107" s="46"/>
      <c r="Q107" s="46"/>
      <c r="R107" s="46"/>
      <c r="S107" s="46"/>
      <c r="T107" s="46"/>
      <c r="U107" s="46"/>
      <c r="V107" s="46"/>
      <c r="W107" s="46"/>
      <c r="X107" s="46"/>
      <c r="Y107" s="46"/>
      <c r="Z107" s="46"/>
      <c r="AA107" s="46"/>
      <c r="AB107" s="46"/>
      <c r="AC107" s="46"/>
    </row>
    <row r="108" spans="1:29" ht="14.25">
      <c r="A108" s="419"/>
      <c r="B108" s="145" t="s">
        <v>134</v>
      </c>
      <c r="C108" s="70" t="s">
        <v>135</v>
      </c>
      <c r="D108" s="83"/>
      <c r="E108" s="287">
        <v>0</v>
      </c>
      <c r="F108" s="92"/>
      <c r="G108" s="86"/>
      <c r="H108" s="103"/>
      <c r="I108" s="325">
        <f t="shared" si="5"/>
        <v>0</v>
      </c>
      <c r="J108" s="46"/>
      <c r="K108" s="46"/>
      <c r="L108" s="46"/>
      <c r="M108" s="46"/>
      <c r="N108" s="46"/>
      <c r="O108" s="46"/>
      <c r="P108" s="46"/>
      <c r="Q108" s="46"/>
      <c r="R108" s="46"/>
      <c r="S108" s="46"/>
      <c r="T108" s="46"/>
      <c r="U108" s="46"/>
      <c r="V108" s="46"/>
      <c r="W108" s="46"/>
      <c r="X108" s="46"/>
      <c r="Y108" s="46"/>
      <c r="Z108" s="46"/>
      <c r="AA108" s="46"/>
      <c r="AB108" s="46"/>
      <c r="AC108" s="46"/>
    </row>
    <row r="109" spans="1:29" ht="14.25">
      <c r="A109" s="419"/>
      <c r="B109" s="183"/>
      <c r="C109" s="212" t="s">
        <v>358</v>
      </c>
      <c r="D109" s="184"/>
      <c r="E109" s="188"/>
      <c r="F109" s="186"/>
      <c r="G109" s="186"/>
      <c r="H109" s="186"/>
      <c r="I109" s="189"/>
      <c r="J109" s="46"/>
      <c r="K109" s="46"/>
      <c r="L109" s="46"/>
      <c r="M109" s="46"/>
      <c r="N109" s="46"/>
      <c r="O109" s="46"/>
      <c r="P109" s="46"/>
      <c r="Q109" s="46"/>
      <c r="R109" s="46"/>
      <c r="S109" s="46"/>
      <c r="T109" s="46"/>
      <c r="U109" s="46"/>
      <c r="V109" s="46"/>
      <c r="W109" s="46"/>
      <c r="X109" s="46"/>
      <c r="Y109" s="46"/>
      <c r="Z109" s="46"/>
      <c r="AA109" s="46"/>
      <c r="AB109" s="46"/>
      <c r="AC109" s="46"/>
    </row>
    <row r="110" spans="1:29" ht="14.25">
      <c r="A110" s="419"/>
      <c r="B110" s="68" t="s">
        <v>136</v>
      </c>
      <c r="C110" s="71" t="s">
        <v>137</v>
      </c>
      <c r="D110" s="127"/>
      <c r="E110" s="299">
        <v>2700</v>
      </c>
      <c r="F110" s="77"/>
      <c r="G110" s="87"/>
      <c r="H110" s="100"/>
      <c r="I110" s="318">
        <f t="shared" si="5"/>
        <v>2700</v>
      </c>
      <c r="J110" s="46"/>
      <c r="K110" s="46"/>
      <c r="L110" s="46"/>
      <c r="M110" s="46"/>
      <c r="N110" s="46"/>
      <c r="O110" s="46"/>
      <c r="P110" s="46"/>
      <c r="Q110" s="46"/>
      <c r="R110" s="46"/>
      <c r="S110" s="46"/>
      <c r="T110" s="46"/>
      <c r="U110" s="46"/>
      <c r="V110" s="46"/>
      <c r="W110" s="46"/>
      <c r="X110" s="46"/>
      <c r="Y110" s="46"/>
      <c r="Z110" s="46"/>
      <c r="AA110" s="46"/>
      <c r="AB110" s="46"/>
      <c r="AC110" s="46"/>
    </row>
    <row r="111" spans="1:29" ht="14.25">
      <c r="A111" s="419"/>
      <c r="B111" s="51" t="s">
        <v>138</v>
      </c>
      <c r="C111" s="69" t="s">
        <v>139</v>
      </c>
      <c r="D111" s="128"/>
      <c r="E111" s="300">
        <v>645</v>
      </c>
      <c r="F111" s="77"/>
      <c r="G111" s="85"/>
      <c r="H111" s="101"/>
      <c r="I111" s="318">
        <f t="shared" si="5"/>
        <v>645</v>
      </c>
      <c r="J111" s="46"/>
      <c r="K111" s="46"/>
      <c r="L111" s="46"/>
      <c r="M111" s="46"/>
      <c r="N111" s="46"/>
      <c r="O111" s="46"/>
      <c r="P111" s="46"/>
      <c r="Q111" s="46"/>
      <c r="R111" s="46"/>
      <c r="S111" s="46"/>
      <c r="T111" s="46"/>
      <c r="U111" s="46"/>
      <c r="V111" s="46"/>
      <c r="W111" s="46"/>
      <c r="X111" s="46"/>
      <c r="Y111" s="46"/>
      <c r="Z111" s="46"/>
      <c r="AA111" s="46"/>
      <c r="AB111" s="46"/>
      <c r="AC111" s="46"/>
    </row>
    <row r="112" spans="1:29" ht="14.25">
      <c r="A112" s="419"/>
      <c r="B112" s="51" t="s">
        <v>140</v>
      </c>
      <c r="C112" s="69" t="s">
        <v>141</v>
      </c>
      <c r="D112" s="128"/>
      <c r="E112" s="300">
        <v>0</v>
      </c>
      <c r="F112" s="77"/>
      <c r="G112" s="85"/>
      <c r="H112" s="101"/>
      <c r="I112" s="318">
        <f t="shared" si="5"/>
        <v>0</v>
      </c>
      <c r="J112" s="46"/>
      <c r="K112" s="46"/>
      <c r="L112" s="46"/>
      <c r="M112" s="46"/>
      <c r="N112" s="46"/>
      <c r="O112" s="46"/>
      <c r="P112" s="46"/>
      <c r="Q112" s="46"/>
      <c r="R112" s="46"/>
      <c r="S112" s="46"/>
      <c r="T112" s="46"/>
      <c r="U112" s="46"/>
      <c r="V112" s="46"/>
      <c r="W112" s="46"/>
      <c r="X112" s="46"/>
      <c r="Y112" s="46"/>
      <c r="Z112" s="46"/>
      <c r="AA112" s="46"/>
      <c r="AB112" s="46"/>
      <c r="AC112" s="46"/>
    </row>
    <row r="113" spans="1:29" ht="14.25">
      <c r="A113" s="419"/>
      <c r="B113" s="145" t="s">
        <v>142</v>
      </c>
      <c r="C113" s="70" t="s">
        <v>143</v>
      </c>
      <c r="D113" s="130"/>
      <c r="E113" s="303">
        <v>0</v>
      </c>
      <c r="F113" s="92"/>
      <c r="G113" s="86"/>
      <c r="H113" s="103"/>
      <c r="I113" s="325">
        <f t="shared" si="5"/>
        <v>0</v>
      </c>
      <c r="J113" s="46"/>
      <c r="K113" s="46"/>
      <c r="L113" s="46"/>
      <c r="M113" s="46"/>
      <c r="N113" s="46"/>
      <c r="O113" s="46"/>
      <c r="P113" s="46"/>
      <c r="Q113" s="46"/>
      <c r="R113" s="46"/>
      <c r="S113" s="46"/>
      <c r="T113" s="46"/>
      <c r="U113" s="46"/>
      <c r="V113" s="46"/>
      <c r="W113" s="46"/>
      <c r="X113" s="46"/>
      <c r="Y113" s="46"/>
      <c r="Z113" s="46"/>
      <c r="AA113" s="46"/>
      <c r="AB113" s="46"/>
      <c r="AC113" s="46"/>
    </row>
    <row r="114" spans="1:29" ht="14.25">
      <c r="A114" s="419"/>
      <c r="B114" s="183"/>
      <c r="C114" s="212" t="s">
        <v>359</v>
      </c>
      <c r="D114" s="184"/>
      <c r="E114" s="188"/>
      <c r="F114" s="186"/>
      <c r="G114" s="186"/>
      <c r="H114" s="186"/>
      <c r="I114" s="227"/>
      <c r="J114" s="46"/>
      <c r="K114" s="46"/>
      <c r="L114" s="46"/>
      <c r="M114" s="46"/>
      <c r="N114" s="46"/>
      <c r="O114" s="46"/>
      <c r="P114" s="46"/>
      <c r="Q114" s="46"/>
      <c r="R114" s="46"/>
      <c r="S114" s="46"/>
      <c r="T114" s="46"/>
      <c r="U114" s="46"/>
      <c r="V114" s="46"/>
      <c r="W114" s="46"/>
      <c r="X114" s="46"/>
      <c r="Y114" s="46"/>
      <c r="Z114" s="46"/>
      <c r="AA114" s="46"/>
      <c r="AB114" s="46"/>
      <c r="AC114" s="46"/>
    </row>
    <row r="115" spans="1:29" ht="14.25">
      <c r="A115" s="419"/>
      <c r="B115" s="68" t="s">
        <v>144</v>
      </c>
      <c r="C115" s="71" t="s">
        <v>145</v>
      </c>
      <c r="D115" s="127"/>
      <c r="E115" s="299">
        <v>0</v>
      </c>
      <c r="F115" s="77"/>
      <c r="G115" s="87"/>
      <c r="H115" s="100"/>
      <c r="I115" s="318">
        <f t="shared" si="5"/>
        <v>0</v>
      </c>
      <c r="J115" s="46"/>
      <c r="K115" s="46"/>
      <c r="L115" s="46"/>
      <c r="M115" s="46"/>
      <c r="N115" s="46"/>
      <c r="O115" s="46"/>
      <c r="P115" s="46"/>
      <c r="Q115" s="46"/>
      <c r="R115" s="46"/>
      <c r="S115" s="46"/>
      <c r="T115" s="46"/>
      <c r="U115" s="46"/>
      <c r="V115" s="46"/>
      <c r="W115" s="46"/>
      <c r="X115" s="46"/>
      <c r="Y115" s="46"/>
      <c r="Z115" s="46"/>
      <c r="AA115" s="46"/>
      <c r="AB115" s="46"/>
      <c r="AC115" s="46"/>
    </row>
    <row r="116" spans="1:29" ht="14.25">
      <c r="A116" s="419"/>
      <c r="B116" s="51" t="s">
        <v>146</v>
      </c>
      <c r="C116" s="69" t="s">
        <v>147</v>
      </c>
      <c r="D116" s="128"/>
      <c r="E116" s="300">
        <v>0</v>
      </c>
      <c r="F116" s="77"/>
      <c r="G116" s="85"/>
      <c r="H116" s="101"/>
      <c r="I116" s="318">
        <f t="shared" si="5"/>
        <v>0</v>
      </c>
      <c r="J116" s="46"/>
      <c r="K116" s="46"/>
      <c r="L116" s="46"/>
      <c r="M116" s="46"/>
      <c r="N116" s="46"/>
      <c r="O116" s="46"/>
      <c r="P116" s="46"/>
      <c r="Q116" s="46"/>
      <c r="R116" s="46"/>
      <c r="S116" s="46"/>
      <c r="T116" s="46"/>
      <c r="U116" s="46"/>
      <c r="V116" s="46"/>
      <c r="W116" s="46"/>
      <c r="X116" s="46"/>
      <c r="Y116" s="46"/>
      <c r="Z116" s="46"/>
      <c r="AA116" s="46"/>
      <c r="AB116" s="46"/>
      <c r="AC116" s="46"/>
    </row>
    <row r="117" spans="1:29" ht="14.25">
      <c r="A117" s="419"/>
      <c r="B117" s="51" t="s">
        <v>148</v>
      </c>
      <c r="C117" s="69" t="s">
        <v>149</v>
      </c>
      <c r="D117" s="128"/>
      <c r="E117" s="300">
        <v>0</v>
      </c>
      <c r="F117" s="77"/>
      <c r="G117" s="85"/>
      <c r="H117" s="101"/>
      <c r="I117" s="318">
        <f t="shared" si="5"/>
        <v>0</v>
      </c>
      <c r="J117" s="46"/>
      <c r="K117" s="46"/>
      <c r="L117" s="46"/>
      <c r="M117" s="46"/>
      <c r="N117" s="46"/>
      <c r="O117" s="46"/>
      <c r="P117" s="46"/>
      <c r="Q117" s="46"/>
      <c r="R117" s="46"/>
      <c r="S117" s="46"/>
      <c r="T117" s="46"/>
      <c r="U117" s="46"/>
      <c r="V117" s="46"/>
      <c r="W117" s="46"/>
      <c r="X117" s="46"/>
      <c r="Y117" s="46"/>
      <c r="Z117" s="46"/>
      <c r="AA117" s="46"/>
      <c r="AB117" s="46"/>
      <c r="AC117" s="46"/>
    </row>
    <row r="118" spans="1:29" ht="14.25">
      <c r="A118" s="419"/>
      <c r="B118" s="50" t="s">
        <v>231</v>
      </c>
      <c r="C118" s="69" t="s">
        <v>232</v>
      </c>
      <c r="D118" s="128"/>
      <c r="E118" s="136"/>
      <c r="F118" s="79"/>
      <c r="G118" s="98"/>
      <c r="H118" s="293">
        <v>0</v>
      </c>
      <c r="I118" s="318">
        <f t="shared" si="5"/>
        <v>0</v>
      </c>
      <c r="J118" s="46"/>
      <c r="K118" s="46"/>
      <c r="L118" s="46"/>
      <c r="M118" s="46"/>
      <c r="N118" s="46"/>
      <c r="O118" s="46"/>
      <c r="P118" s="46"/>
      <c r="Q118" s="46"/>
      <c r="R118" s="46"/>
      <c r="S118" s="46"/>
      <c r="T118" s="46"/>
      <c r="U118" s="46"/>
      <c r="V118" s="46"/>
      <c r="W118" s="46"/>
      <c r="X118" s="46"/>
      <c r="Y118" s="46"/>
      <c r="Z118" s="46"/>
      <c r="AA118" s="46"/>
      <c r="AB118" s="46"/>
      <c r="AC118" s="46"/>
    </row>
    <row r="119" spans="1:29" ht="14.25">
      <c r="A119" s="419"/>
      <c r="B119" s="51" t="s">
        <v>150</v>
      </c>
      <c r="C119" s="69" t="s">
        <v>151</v>
      </c>
      <c r="D119" s="128"/>
      <c r="E119" s="286">
        <v>0</v>
      </c>
      <c r="F119" s="77"/>
      <c r="G119" s="85"/>
      <c r="H119" s="101"/>
      <c r="I119" s="318">
        <f t="shared" si="5"/>
        <v>0</v>
      </c>
      <c r="J119" s="46"/>
      <c r="K119" s="46"/>
      <c r="L119" s="46"/>
      <c r="M119" s="46"/>
      <c r="N119" s="46"/>
      <c r="O119" s="46"/>
      <c r="P119" s="46"/>
      <c r="Q119" s="46"/>
      <c r="R119" s="46"/>
      <c r="S119" s="46"/>
      <c r="T119" s="46"/>
      <c r="U119" s="46"/>
      <c r="V119" s="46"/>
      <c r="W119" s="46"/>
      <c r="X119" s="46"/>
      <c r="Y119" s="46"/>
      <c r="Z119" s="46"/>
      <c r="AA119" s="46"/>
      <c r="AB119" s="46"/>
      <c r="AC119" s="46"/>
    </row>
    <row r="120" spans="1:29" ht="14.25">
      <c r="A120" s="419"/>
      <c r="B120" s="50" t="s">
        <v>233</v>
      </c>
      <c r="C120" s="69" t="s">
        <v>234</v>
      </c>
      <c r="D120" s="128"/>
      <c r="E120" s="136"/>
      <c r="F120" s="79"/>
      <c r="G120" s="98"/>
      <c r="H120" s="293">
        <v>0</v>
      </c>
      <c r="I120" s="318">
        <f t="shared" si="5"/>
        <v>0</v>
      </c>
      <c r="J120" s="46"/>
      <c r="K120" s="46"/>
      <c r="L120" s="46"/>
      <c r="M120" s="46"/>
      <c r="N120" s="46"/>
      <c r="O120" s="46"/>
      <c r="P120" s="46"/>
      <c r="Q120" s="46"/>
      <c r="R120" s="46"/>
      <c r="S120" s="46"/>
      <c r="T120" s="46"/>
      <c r="U120" s="46"/>
      <c r="V120" s="46"/>
      <c r="W120" s="46"/>
      <c r="X120" s="46"/>
      <c r="Y120" s="46"/>
      <c r="Z120" s="46"/>
      <c r="AA120" s="46"/>
      <c r="AB120" s="46"/>
      <c r="AC120" s="46"/>
    </row>
    <row r="121" spans="1:29" ht="14.25">
      <c r="A121" s="419"/>
      <c r="B121" s="139" t="s">
        <v>152</v>
      </c>
      <c r="C121" s="70" t="s">
        <v>235</v>
      </c>
      <c r="D121" s="83"/>
      <c r="E121" s="287">
        <v>0</v>
      </c>
      <c r="F121" s="102"/>
      <c r="G121" s="99"/>
      <c r="H121" s="302">
        <v>0</v>
      </c>
      <c r="I121" s="325">
        <f t="shared" si="5"/>
        <v>0</v>
      </c>
      <c r="J121" s="46"/>
      <c r="K121" s="46"/>
      <c r="L121" s="46"/>
      <c r="M121" s="46"/>
      <c r="N121" s="46"/>
      <c r="O121" s="46"/>
      <c r="P121" s="46"/>
      <c r="Q121" s="46"/>
      <c r="R121" s="46"/>
      <c r="S121" s="46"/>
      <c r="T121" s="46"/>
      <c r="U121" s="46"/>
      <c r="V121" s="46"/>
      <c r="W121" s="46"/>
      <c r="X121" s="46"/>
      <c r="Y121" s="46"/>
      <c r="Z121" s="46"/>
      <c r="AA121" s="46"/>
      <c r="AB121" s="46"/>
      <c r="AC121" s="46"/>
    </row>
    <row r="122" spans="1:29" ht="14.25">
      <c r="A122" s="419"/>
      <c r="B122" s="183"/>
      <c r="C122" s="212" t="s">
        <v>360</v>
      </c>
      <c r="D122" s="184"/>
      <c r="E122" s="188"/>
      <c r="F122" s="187"/>
      <c r="G122" s="187"/>
      <c r="H122" s="188"/>
      <c r="I122" s="189"/>
      <c r="J122" s="46"/>
      <c r="K122" s="46"/>
      <c r="L122" s="46"/>
      <c r="M122" s="46"/>
      <c r="N122" s="46"/>
      <c r="O122" s="46"/>
      <c r="P122" s="46"/>
      <c r="Q122" s="46"/>
      <c r="R122" s="46"/>
      <c r="S122" s="46"/>
      <c r="T122" s="46"/>
      <c r="U122" s="46"/>
      <c r="V122" s="46"/>
      <c r="W122" s="46"/>
      <c r="X122" s="46"/>
      <c r="Y122" s="46"/>
      <c r="Z122" s="46"/>
      <c r="AA122" s="46"/>
      <c r="AB122" s="46"/>
      <c r="AC122" s="46"/>
    </row>
    <row r="123" spans="1:29" ht="14.25">
      <c r="A123" s="419"/>
      <c r="B123" s="68" t="s">
        <v>153</v>
      </c>
      <c r="C123" s="71" t="s">
        <v>154</v>
      </c>
      <c r="D123" s="127"/>
      <c r="E123" s="285">
        <v>0</v>
      </c>
      <c r="F123" s="77"/>
      <c r="G123" s="87"/>
      <c r="H123" s="100"/>
      <c r="I123" s="318">
        <f t="shared" si="5"/>
        <v>0</v>
      </c>
      <c r="J123" s="46"/>
      <c r="K123" s="46"/>
      <c r="L123" s="46"/>
      <c r="M123" s="46"/>
      <c r="N123" s="46"/>
      <c r="O123" s="46"/>
      <c r="P123" s="46"/>
      <c r="Q123" s="46"/>
      <c r="R123" s="46"/>
      <c r="S123" s="46"/>
      <c r="T123" s="46"/>
      <c r="U123" s="46"/>
      <c r="V123" s="46"/>
      <c r="W123" s="46"/>
      <c r="X123" s="46"/>
      <c r="Y123" s="46"/>
      <c r="Z123" s="46"/>
      <c r="AA123" s="46"/>
      <c r="AB123" s="46"/>
      <c r="AC123" s="46"/>
    </row>
    <row r="124" spans="1:29" ht="14.25">
      <c r="A124" s="419"/>
      <c r="B124" s="50" t="s">
        <v>155</v>
      </c>
      <c r="C124" s="69" t="s">
        <v>156</v>
      </c>
      <c r="D124" s="131"/>
      <c r="E124" s="286">
        <v>0</v>
      </c>
      <c r="F124" s="77"/>
      <c r="G124" s="289">
        <v>0</v>
      </c>
      <c r="H124" s="101"/>
      <c r="I124" s="318">
        <f t="shared" si="5"/>
        <v>0</v>
      </c>
      <c r="J124" s="46"/>
      <c r="K124" s="46"/>
      <c r="L124" s="46"/>
      <c r="M124" s="46"/>
      <c r="N124" s="46"/>
      <c r="O124" s="46"/>
      <c r="P124" s="46"/>
      <c r="Q124" s="46"/>
      <c r="R124" s="46"/>
      <c r="S124" s="46"/>
      <c r="T124" s="46"/>
      <c r="U124" s="46"/>
      <c r="V124" s="46"/>
      <c r="W124" s="46"/>
      <c r="X124" s="46"/>
      <c r="Y124" s="46"/>
      <c r="Z124" s="46"/>
      <c r="AA124" s="46"/>
      <c r="AB124" s="46"/>
      <c r="AC124" s="46"/>
    </row>
    <row r="125" spans="1:29" ht="14.25">
      <c r="A125" s="419"/>
      <c r="B125" s="51" t="s">
        <v>157</v>
      </c>
      <c r="C125" s="69" t="s">
        <v>158</v>
      </c>
      <c r="D125" s="128"/>
      <c r="E125" s="286">
        <v>0</v>
      </c>
      <c r="F125" s="77"/>
      <c r="G125" s="85"/>
      <c r="H125" s="101"/>
      <c r="I125" s="318">
        <f t="shared" si="5"/>
        <v>0</v>
      </c>
      <c r="J125" s="46"/>
      <c r="K125" s="46"/>
      <c r="L125" s="46"/>
      <c r="M125" s="46"/>
      <c r="N125" s="46"/>
      <c r="O125" s="46"/>
      <c r="P125" s="46"/>
      <c r="Q125" s="46"/>
      <c r="R125" s="46"/>
      <c r="S125" s="46"/>
      <c r="T125" s="46"/>
      <c r="U125" s="46"/>
      <c r="V125" s="46"/>
      <c r="W125" s="46"/>
      <c r="X125" s="46"/>
      <c r="Y125" s="46"/>
      <c r="Z125" s="46"/>
      <c r="AA125" s="46"/>
      <c r="AB125" s="46"/>
      <c r="AC125" s="46"/>
    </row>
    <row r="126" spans="1:29" ht="14.25">
      <c r="A126" s="419"/>
      <c r="B126" s="51" t="s">
        <v>159</v>
      </c>
      <c r="C126" s="69" t="s">
        <v>160</v>
      </c>
      <c r="D126" s="128"/>
      <c r="E126" s="286">
        <v>0</v>
      </c>
      <c r="F126" s="77"/>
      <c r="G126" s="85"/>
      <c r="H126" s="101"/>
      <c r="I126" s="318">
        <f t="shared" si="5"/>
        <v>0</v>
      </c>
      <c r="J126" s="46"/>
      <c r="K126" s="46"/>
      <c r="L126" s="46"/>
      <c r="M126" s="46"/>
      <c r="N126" s="46"/>
      <c r="O126" s="46"/>
      <c r="P126" s="46"/>
      <c r="Q126" s="46"/>
      <c r="R126" s="46"/>
      <c r="S126" s="46"/>
      <c r="T126" s="46"/>
      <c r="U126" s="46"/>
      <c r="V126" s="46"/>
      <c r="W126" s="46"/>
      <c r="X126" s="46"/>
      <c r="Y126" s="46"/>
      <c r="Z126" s="46"/>
      <c r="AA126" s="46"/>
      <c r="AB126" s="46"/>
      <c r="AC126" s="46"/>
    </row>
    <row r="127" spans="1:29" ht="14.25">
      <c r="A127" s="419"/>
      <c r="B127" s="145" t="s">
        <v>161</v>
      </c>
      <c r="C127" s="70" t="s">
        <v>162</v>
      </c>
      <c r="D127" s="130"/>
      <c r="E127" s="287">
        <v>0</v>
      </c>
      <c r="F127" s="92"/>
      <c r="G127" s="86"/>
      <c r="H127" s="103"/>
      <c r="I127" s="325">
        <f t="shared" si="5"/>
        <v>0</v>
      </c>
      <c r="J127" s="46"/>
      <c r="K127" s="46"/>
      <c r="L127" s="46"/>
      <c r="M127" s="46"/>
      <c r="N127" s="46"/>
      <c r="O127" s="46"/>
      <c r="P127" s="46"/>
      <c r="Q127" s="46"/>
      <c r="R127" s="46"/>
      <c r="S127" s="46"/>
      <c r="T127" s="46"/>
      <c r="U127" s="46"/>
      <c r="V127" s="46"/>
      <c r="W127" s="46"/>
      <c r="X127" s="46"/>
      <c r="Y127" s="46"/>
      <c r="Z127" s="46"/>
      <c r="AA127" s="46"/>
      <c r="AB127" s="46"/>
      <c r="AC127" s="46"/>
    </row>
    <row r="128" spans="1:29" ht="14.25">
      <c r="A128" s="419"/>
      <c r="B128" s="183"/>
      <c r="C128" s="212" t="s">
        <v>361</v>
      </c>
      <c r="D128" s="184"/>
      <c r="E128" s="188"/>
      <c r="F128" s="186"/>
      <c r="G128" s="186"/>
      <c r="H128" s="186"/>
      <c r="I128" s="189"/>
      <c r="J128" s="46"/>
      <c r="K128" s="46"/>
      <c r="L128" s="46"/>
      <c r="M128" s="46"/>
      <c r="N128" s="46"/>
      <c r="O128" s="46"/>
      <c r="P128" s="46"/>
      <c r="Q128" s="46"/>
      <c r="R128" s="46"/>
      <c r="S128" s="46"/>
      <c r="T128" s="46"/>
      <c r="U128" s="46"/>
      <c r="V128" s="46"/>
      <c r="W128" s="46"/>
      <c r="X128" s="46"/>
      <c r="Y128" s="46"/>
      <c r="Z128" s="46"/>
      <c r="AA128" s="46"/>
      <c r="AB128" s="46"/>
      <c r="AC128" s="46"/>
    </row>
    <row r="129" spans="1:29" ht="14.25">
      <c r="A129" s="419"/>
      <c r="B129" s="148" t="s">
        <v>163</v>
      </c>
      <c r="C129" s="72" t="s">
        <v>164</v>
      </c>
      <c r="D129" s="49"/>
      <c r="E129" s="296">
        <v>0</v>
      </c>
      <c r="F129" s="111"/>
      <c r="G129" s="95"/>
      <c r="H129" s="84"/>
      <c r="I129" s="322">
        <f t="shared" si="5"/>
        <v>0</v>
      </c>
      <c r="J129" s="46"/>
      <c r="K129" s="46"/>
      <c r="L129" s="46"/>
      <c r="M129" s="46"/>
      <c r="N129" s="46"/>
      <c r="O129" s="46"/>
      <c r="P129" s="46"/>
      <c r="Q129" s="46"/>
      <c r="R129" s="46"/>
      <c r="S129" s="46"/>
      <c r="T129" s="46"/>
      <c r="U129" s="46"/>
      <c r="V129" s="46"/>
      <c r="W129" s="46"/>
      <c r="X129" s="46"/>
      <c r="Y129" s="46"/>
      <c r="Z129" s="46"/>
      <c r="AA129" s="46"/>
      <c r="AB129" s="46"/>
      <c r="AC129" s="46"/>
    </row>
    <row r="130" spans="1:29" ht="14.25">
      <c r="A130" s="419"/>
      <c r="B130" s="183"/>
      <c r="C130" s="212" t="s">
        <v>362</v>
      </c>
      <c r="D130" s="184"/>
      <c r="E130" s="188"/>
      <c r="F130" s="186"/>
      <c r="G130" s="186"/>
      <c r="H130" s="186"/>
      <c r="I130" s="189"/>
      <c r="J130" s="46"/>
      <c r="K130" s="46"/>
      <c r="L130" s="46"/>
      <c r="M130" s="46"/>
      <c r="N130" s="46"/>
      <c r="O130" s="46"/>
      <c r="P130" s="46"/>
      <c r="Q130" s="46"/>
      <c r="R130" s="46"/>
      <c r="S130" s="46"/>
      <c r="T130" s="46"/>
      <c r="U130" s="46"/>
      <c r="V130" s="46"/>
      <c r="W130" s="46"/>
      <c r="X130" s="46"/>
      <c r="Y130" s="46"/>
      <c r="Z130" s="46"/>
      <c r="AA130" s="46"/>
      <c r="AB130" s="46"/>
      <c r="AC130" s="46"/>
    </row>
    <row r="131" spans="1:29" ht="14.25">
      <c r="A131" s="419"/>
      <c r="B131" s="149" t="s">
        <v>165</v>
      </c>
      <c r="C131" s="72" t="s">
        <v>166</v>
      </c>
      <c r="D131" s="59"/>
      <c r="E131" s="309">
        <v>0</v>
      </c>
      <c r="F131" s="111"/>
      <c r="G131" s="297">
        <v>0</v>
      </c>
      <c r="H131" s="94"/>
      <c r="I131" s="326">
        <f t="shared" si="5"/>
        <v>0</v>
      </c>
      <c r="J131" s="46"/>
      <c r="K131" s="46"/>
      <c r="L131" s="46"/>
      <c r="M131" s="46"/>
      <c r="N131" s="46"/>
      <c r="O131" s="46"/>
      <c r="P131" s="46"/>
      <c r="Q131" s="46"/>
      <c r="R131" s="46"/>
      <c r="S131" s="46"/>
      <c r="T131" s="46"/>
      <c r="U131" s="46"/>
      <c r="V131" s="46"/>
      <c r="W131" s="46"/>
      <c r="X131" s="46"/>
      <c r="Y131" s="46"/>
      <c r="Z131" s="46"/>
      <c r="AA131" s="46"/>
      <c r="AB131" s="46"/>
      <c r="AC131" s="46"/>
    </row>
    <row r="132" spans="1:29" ht="14.25">
      <c r="A132" s="419"/>
      <c r="B132" s="183"/>
      <c r="C132" s="212" t="s">
        <v>363</v>
      </c>
      <c r="D132" s="184"/>
      <c r="E132" s="188"/>
      <c r="F132" s="186"/>
      <c r="G132" s="188"/>
      <c r="H132" s="186"/>
      <c r="I132" s="189"/>
      <c r="J132" s="46"/>
      <c r="K132" s="46"/>
      <c r="L132" s="46"/>
      <c r="M132" s="46"/>
      <c r="N132" s="46"/>
      <c r="O132" s="46"/>
      <c r="P132" s="46"/>
      <c r="Q132" s="46"/>
      <c r="R132" s="46"/>
      <c r="S132" s="46"/>
      <c r="T132" s="46"/>
      <c r="U132" s="46"/>
      <c r="V132" s="46"/>
      <c r="W132" s="46"/>
      <c r="X132" s="46"/>
      <c r="Y132" s="46"/>
      <c r="Z132" s="46"/>
      <c r="AA132" s="46"/>
      <c r="AB132" s="46"/>
      <c r="AC132" s="46"/>
    </row>
    <row r="133" spans="1:29" ht="14.25">
      <c r="A133" s="419"/>
      <c r="B133" s="68" t="s">
        <v>167</v>
      </c>
      <c r="C133" s="73" t="s">
        <v>168</v>
      </c>
      <c r="D133" s="132"/>
      <c r="E133" s="285">
        <v>500</v>
      </c>
      <c r="F133" s="301">
        <v>40</v>
      </c>
      <c r="G133" s="82"/>
      <c r="H133" s="100"/>
      <c r="I133" s="327">
        <f t="shared" si="5"/>
        <v>540</v>
      </c>
      <c r="J133" s="46"/>
      <c r="K133" s="46"/>
      <c r="L133" s="46"/>
      <c r="M133" s="46"/>
      <c r="N133" s="46"/>
      <c r="O133" s="46"/>
      <c r="P133" s="46"/>
      <c r="Q133" s="46"/>
      <c r="R133" s="46"/>
      <c r="S133" s="46"/>
      <c r="T133" s="46"/>
      <c r="U133" s="46"/>
      <c r="V133" s="46"/>
      <c r="W133" s="46"/>
      <c r="X133" s="46"/>
      <c r="Y133" s="46"/>
      <c r="Z133" s="46"/>
      <c r="AA133" s="46"/>
      <c r="AB133" s="46"/>
      <c r="AC133" s="46"/>
    </row>
    <row r="134" spans="1:29" ht="15" thickBot="1">
      <c r="A134" s="420"/>
      <c r="B134" s="62" t="s">
        <v>169</v>
      </c>
      <c r="C134" s="226" t="s">
        <v>236</v>
      </c>
      <c r="D134" s="133"/>
      <c r="E134" s="291">
        <v>0</v>
      </c>
      <c r="F134" s="310">
        <v>0</v>
      </c>
      <c r="G134" s="97"/>
      <c r="H134" s="90"/>
      <c r="I134" s="321">
        <f t="shared" si="5"/>
        <v>0</v>
      </c>
      <c r="J134" s="46"/>
      <c r="K134" s="46"/>
      <c r="L134" s="46"/>
      <c r="M134" s="46"/>
      <c r="N134" s="46"/>
      <c r="O134" s="46"/>
      <c r="P134" s="46"/>
      <c r="Q134" s="46"/>
      <c r="R134" s="46"/>
      <c r="S134" s="46"/>
      <c r="T134" s="46"/>
      <c r="U134" s="46"/>
      <c r="V134" s="46"/>
      <c r="W134" s="46"/>
      <c r="X134" s="46"/>
      <c r="Y134" s="46"/>
      <c r="Z134" s="46"/>
      <c r="AA134" s="46"/>
      <c r="AB134" s="46"/>
      <c r="AC134" s="46"/>
    </row>
    <row r="135" spans="1:29" ht="14.25">
      <c r="A135" s="424" t="s">
        <v>364</v>
      </c>
      <c r="B135" s="171"/>
      <c r="C135" s="190" t="s">
        <v>372</v>
      </c>
      <c r="D135" s="177"/>
      <c r="E135" s="191"/>
      <c r="F135" s="191"/>
      <c r="G135" s="192"/>
      <c r="H135" s="192"/>
      <c r="I135" s="206"/>
      <c r="J135" s="46"/>
      <c r="K135" s="46"/>
      <c r="L135" s="46"/>
      <c r="M135" s="46"/>
      <c r="N135" s="46"/>
      <c r="O135" s="46"/>
      <c r="P135" s="46"/>
      <c r="Q135" s="46"/>
      <c r="R135" s="46"/>
      <c r="S135" s="46"/>
      <c r="T135" s="46"/>
      <c r="U135" s="46"/>
      <c r="V135" s="46"/>
      <c r="W135" s="46"/>
      <c r="X135" s="46"/>
      <c r="Y135" s="46"/>
      <c r="Z135" s="46"/>
      <c r="AA135" s="46"/>
      <c r="AB135" s="46"/>
      <c r="AC135" s="46"/>
    </row>
    <row r="136" spans="1:29" ht="14.25">
      <c r="A136" s="425"/>
      <c r="B136" s="150" t="s">
        <v>237</v>
      </c>
      <c r="C136" s="71" t="s">
        <v>238</v>
      </c>
      <c r="D136" s="127"/>
      <c r="E136" s="245"/>
      <c r="F136" s="222"/>
      <c r="G136" s="224"/>
      <c r="H136" s="311">
        <v>0</v>
      </c>
      <c r="I136" s="317">
        <f t="shared" si="5"/>
        <v>0</v>
      </c>
      <c r="J136" s="46"/>
      <c r="K136" s="46"/>
      <c r="L136" s="46"/>
      <c r="M136" s="46"/>
      <c r="N136" s="46"/>
      <c r="O136" s="46"/>
      <c r="P136" s="46"/>
      <c r="Q136" s="46"/>
      <c r="R136" s="46"/>
      <c r="S136" s="46"/>
      <c r="T136" s="46"/>
      <c r="U136" s="46"/>
      <c r="V136" s="46"/>
      <c r="W136" s="46"/>
      <c r="X136" s="46"/>
      <c r="Y136" s="46"/>
      <c r="Z136" s="46"/>
      <c r="AA136" s="46"/>
      <c r="AB136" s="46"/>
      <c r="AC136" s="46"/>
    </row>
    <row r="137" spans="1:29" ht="14.25">
      <c r="A137" s="425"/>
      <c r="B137" s="50" t="s">
        <v>239</v>
      </c>
      <c r="C137" s="69" t="s">
        <v>240</v>
      </c>
      <c r="D137" s="128"/>
      <c r="E137" s="246"/>
      <c r="F137" s="222"/>
      <c r="G137" s="224"/>
      <c r="H137" s="311">
        <v>0</v>
      </c>
      <c r="I137" s="317">
        <f t="shared" si="5"/>
        <v>0</v>
      </c>
      <c r="J137" s="46"/>
      <c r="K137" s="46"/>
      <c r="L137" s="46"/>
      <c r="M137" s="46"/>
      <c r="N137" s="46"/>
      <c r="O137" s="46"/>
      <c r="P137" s="46"/>
      <c r="Q137" s="46"/>
      <c r="R137" s="46"/>
      <c r="S137" s="46"/>
      <c r="T137" s="46"/>
      <c r="U137" s="46"/>
      <c r="V137" s="46"/>
      <c r="W137" s="46"/>
      <c r="X137" s="46"/>
      <c r="Y137" s="46"/>
      <c r="Z137" s="46"/>
      <c r="AA137" s="46"/>
      <c r="AB137" s="46"/>
      <c r="AC137" s="46"/>
    </row>
    <row r="138" spans="1:29" ht="14.25">
      <c r="A138" s="425"/>
      <c r="B138" s="137" t="s">
        <v>241</v>
      </c>
      <c r="C138" s="69" t="s">
        <v>242</v>
      </c>
      <c r="D138" s="130"/>
      <c r="E138" s="247"/>
      <c r="F138" s="248"/>
      <c r="G138" s="235"/>
      <c r="H138" s="312">
        <v>0</v>
      </c>
      <c r="I138" s="319">
        <f t="shared" si="5"/>
        <v>0</v>
      </c>
      <c r="J138" s="46"/>
      <c r="K138" s="46"/>
      <c r="L138" s="46"/>
      <c r="M138" s="46"/>
      <c r="N138" s="46"/>
      <c r="O138" s="46"/>
      <c r="P138" s="46"/>
      <c r="Q138" s="46"/>
      <c r="R138" s="46"/>
      <c r="S138" s="46"/>
      <c r="T138" s="46"/>
      <c r="U138" s="46"/>
      <c r="V138" s="46"/>
      <c r="W138" s="46"/>
      <c r="X138" s="46"/>
      <c r="Y138" s="46"/>
      <c r="Z138" s="46"/>
      <c r="AA138" s="46"/>
      <c r="AB138" s="46"/>
      <c r="AC138" s="46"/>
    </row>
    <row r="139" spans="1:29" ht="14.25">
      <c r="A139" s="425"/>
      <c r="B139" s="174"/>
      <c r="C139" s="175" t="s">
        <v>365</v>
      </c>
      <c r="D139" s="175"/>
      <c r="E139" s="193"/>
      <c r="F139" s="193"/>
      <c r="G139" s="193"/>
      <c r="H139" s="196"/>
      <c r="I139" s="194"/>
      <c r="J139" s="46"/>
      <c r="K139" s="46"/>
      <c r="L139" s="46"/>
      <c r="M139" s="46"/>
      <c r="N139" s="46"/>
      <c r="O139" s="46"/>
      <c r="P139" s="46"/>
      <c r="Q139" s="46"/>
      <c r="R139" s="46"/>
      <c r="S139" s="46"/>
      <c r="T139" s="46"/>
      <c r="U139" s="46"/>
      <c r="V139" s="46"/>
      <c r="W139" s="46"/>
      <c r="X139" s="46"/>
      <c r="Y139" s="46"/>
      <c r="Z139" s="46"/>
      <c r="AA139" s="46"/>
      <c r="AB139" s="46"/>
      <c r="AC139" s="46"/>
    </row>
    <row r="140" spans="1:29" ht="14.25">
      <c r="A140" s="425"/>
      <c r="B140" s="142" t="s">
        <v>170</v>
      </c>
      <c r="C140" s="75" t="s">
        <v>171</v>
      </c>
      <c r="D140" s="54"/>
      <c r="E140" s="309">
        <v>0</v>
      </c>
      <c r="F140" s="238"/>
      <c r="G140" s="239"/>
      <c r="H140" s="292">
        <v>0</v>
      </c>
      <c r="I140" s="322">
        <f t="shared" si="5"/>
        <v>0</v>
      </c>
      <c r="J140" s="46"/>
      <c r="K140" s="46"/>
      <c r="L140" s="46"/>
      <c r="M140" s="46"/>
      <c r="N140" s="46"/>
      <c r="O140" s="46"/>
      <c r="P140" s="46"/>
      <c r="Q140" s="46"/>
      <c r="R140" s="46"/>
      <c r="S140" s="46"/>
      <c r="T140" s="46"/>
      <c r="U140" s="46"/>
      <c r="V140" s="46"/>
      <c r="W140" s="46"/>
      <c r="X140" s="46"/>
      <c r="Y140" s="46"/>
      <c r="Z140" s="46"/>
      <c r="AA140" s="46"/>
      <c r="AB140" s="46"/>
      <c r="AC140" s="46"/>
    </row>
    <row r="141" spans="1:29" ht="14.25">
      <c r="A141" s="425"/>
      <c r="B141" s="174"/>
      <c r="C141" s="195" t="s">
        <v>373</v>
      </c>
      <c r="D141" s="195"/>
      <c r="E141" s="196"/>
      <c r="F141" s="193"/>
      <c r="G141" s="193"/>
      <c r="H141" s="196"/>
      <c r="I141" s="194"/>
      <c r="J141" s="46"/>
      <c r="K141" s="46"/>
      <c r="L141" s="46"/>
      <c r="M141" s="46"/>
      <c r="N141" s="46"/>
      <c r="O141" s="46"/>
      <c r="P141" s="46"/>
      <c r="Q141" s="46"/>
      <c r="R141" s="46"/>
      <c r="S141" s="46"/>
      <c r="T141" s="46"/>
      <c r="U141" s="46"/>
      <c r="V141" s="46"/>
      <c r="W141" s="46"/>
      <c r="X141" s="46"/>
      <c r="Y141" s="46"/>
      <c r="Z141" s="46"/>
      <c r="AA141" s="46"/>
      <c r="AB141" s="46"/>
      <c r="AC141" s="46"/>
    </row>
    <row r="142" spans="1:29" ht="14.25">
      <c r="A142" s="425"/>
      <c r="B142" s="149" t="s">
        <v>243</v>
      </c>
      <c r="C142" s="72" t="s">
        <v>244</v>
      </c>
      <c r="D142" s="134"/>
      <c r="E142" s="249"/>
      <c r="F142" s="250"/>
      <c r="G142" s="239"/>
      <c r="H142" s="292">
        <v>0</v>
      </c>
      <c r="I142" s="322">
        <f t="shared" si="5"/>
        <v>0</v>
      </c>
      <c r="J142" s="46"/>
      <c r="K142" s="46"/>
      <c r="L142" s="46"/>
      <c r="M142" s="46"/>
      <c r="N142" s="46"/>
      <c r="O142" s="46"/>
      <c r="P142" s="46"/>
      <c r="Q142" s="46"/>
      <c r="R142" s="46"/>
      <c r="S142" s="46"/>
      <c r="T142" s="46"/>
      <c r="U142" s="46"/>
      <c r="V142" s="46"/>
      <c r="W142" s="46"/>
      <c r="X142" s="46"/>
      <c r="Y142" s="46"/>
      <c r="Z142" s="46"/>
      <c r="AA142" s="46"/>
      <c r="AB142" s="46"/>
      <c r="AC142" s="46"/>
    </row>
    <row r="143" spans="1:29" ht="14.25">
      <c r="A143" s="425"/>
      <c r="B143" s="174"/>
      <c r="C143" s="175" t="s">
        <v>366</v>
      </c>
      <c r="D143" s="175"/>
      <c r="E143" s="193"/>
      <c r="F143" s="193"/>
      <c r="G143" s="193"/>
      <c r="H143" s="196"/>
      <c r="I143" s="194"/>
      <c r="J143" s="46"/>
      <c r="K143" s="46"/>
      <c r="L143" s="46"/>
      <c r="M143" s="46"/>
      <c r="N143" s="46"/>
      <c r="O143" s="46"/>
      <c r="P143" s="46"/>
      <c r="Q143" s="46"/>
      <c r="R143" s="46"/>
      <c r="S143" s="46"/>
      <c r="T143" s="46"/>
      <c r="U143" s="46"/>
      <c r="V143" s="46"/>
      <c r="W143" s="46"/>
      <c r="X143" s="46"/>
      <c r="Y143" s="46"/>
      <c r="Z143" s="46"/>
      <c r="AA143" s="46"/>
      <c r="AB143" s="46"/>
      <c r="AC143" s="46"/>
    </row>
    <row r="144" spans="1:29" ht="15" thickBot="1">
      <c r="A144" s="426"/>
      <c r="B144" s="151" t="s">
        <v>172</v>
      </c>
      <c r="C144" s="74" t="s">
        <v>173</v>
      </c>
      <c r="D144" s="52"/>
      <c r="E144" s="314">
        <v>0</v>
      </c>
      <c r="F144" s="251"/>
      <c r="G144" s="252"/>
      <c r="H144" s="313">
        <v>0</v>
      </c>
      <c r="I144" s="328">
        <f t="shared" si="5"/>
        <v>0</v>
      </c>
      <c r="J144" s="46"/>
      <c r="K144" s="46"/>
      <c r="L144" s="46"/>
      <c r="M144" s="46"/>
      <c r="N144" s="46"/>
      <c r="O144" s="46"/>
      <c r="P144" s="46"/>
      <c r="Q144" s="46"/>
      <c r="R144" s="46"/>
      <c r="S144" s="46"/>
      <c r="T144" s="46"/>
      <c r="U144" s="46"/>
      <c r="V144" s="46"/>
      <c r="W144" s="46"/>
      <c r="X144" s="46"/>
      <c r="Y144" s="46"/>
      <c r="Z144" s="46"/>
      <c r="AA144" s="46"/>
      <c r="AB144" s="46"/>
      <c r="AC144" s="46"/>
    </row>
    <row r="145" spans="1:29" ht="14.25">
      <c r="A145" s="421" t="s">
        <v>367</v>
      </c>
      <c r="B145" s="215"/>
      <c r="C145" s="207" t="s">
        <v>368</v>
      </c>
      <c r="D145" s="180"/>
      <c r="E145" s="181"/>
      <c r="F145" s="182"/>
      <c r="G145" s="182"/>
      <c r="H145" s="181"/>
      <c r="I145" s="208"/>
      <c r="J145" s="46"/>
      <c r="K145" s="46"/>
      <c r="L145" s="46"/>
      <c r="M145" s="46"/>
      <c r="N145" s="46"/>
      <c r="O145" s="46"/>
      <c r="P145" s="46"/>
      <c r="Q145" s="46"/>
      <c r="R145" s="46"/>
      <c r="S145" s="46"/>
      <c r="T145" s="46"/>
      <c r="U145" s="46"/>
      <c r="V145" s="46"/>
      <c r="W145" s="46"/>
      <c r="X145" s="46"/>
      <c r="Y145" s="46"/>
      <c r="Z145" s="46"/>
      <c r="AA145" s="46"/>
      <c r="AB145" s="46"/>
      <c r="AC145" s="46"/>
    </row>
    <row r="146" spans="1:29" ht="14.25">
      <c r="A146" s="422"/>
      <c r="B146" s="68" t="s">
        <v>174</v>
      </c>
      <c r="C146" s="53" t="s">
        <v>175</v>
      </c>
      <c r="D146" s="104"/>
      <c r="E146" s="285">
        <v>0</v>
      </c>
      <c r="F146" s="77"/>
      <c r="G146" s="87"/>
      <c r="H146" s="76"/>
      <c r="I146" s="317">
        <f t="shared" si="5"/>
        <v>0</v>
      </c>
      <c r="J146" s="46"/>
      <c r="K146" s="46"/>
      <c r="L146" s="46"/>
      <c r="M146" s="46"/>
      <c r="N146" s="46"/>
      <c r="O146" s="46"/>
      <c r="P146" s="46"/>
      <c r="Q146" s="46"/>
      <c r="R146" s="46"/>
      <c r="S146" s="46"/>
      <c r="T146" s="46"/>
      <c r="U146" s="46"/>
      <c r="V146" s="46"/>
      <c r="W146" s="46"/>
      <c r="X146" s="46"/>
      <c r="Y146" s="46"/>
      <c r="Z146" s="46"/>
      <c r="AA146" s="46"/>
      <c r="AB146" s="46"/>
      <c r="AC146" s="46"/>
    </row>
    <row r="147" spans="1:29" ht="15" thickBot="1">
      <c r="A147" s="423"/>
      <c r="B147" s="57" t="s">
        <v>176</v>
      </c>
      <c r="C147" s="58" t="s">
        <v>177</v>
      </c>
      <c r="D147" s="109"/>
      <c r="E147" s="291">
        <v>0</v>
      </c>
      <c r="F147" s="80"/>
      <c r="G147" s="91"/>
      <c r="H147" s="81"/>
      <c r="I147" s="328">
        <f t="shared" si="5"/>
        <v>0</v>
      </c>
      <c r="J147" s="46"/>
      <c r="K147" s="46"/>
      <c r="L147" s="46"/>
      <c r="M147" s="46"/>
      <c r="N147" s="46"/>
      <c r="O147" s="46"/>
      <c r="P147" s="46"/>
      <c r="Q147" s="46"/>
      <c r="R147" s="46"/>
      <c r="S147" s="46"/>
      <c r="T147" s="46"/>
      <c r="U147" s="46"/>
      <c r="V147" s="46"/>
      <c r="W147" s="46"/>
      <c r="X147" s="46"/>
      <c r="Y147" s="46"/>
      <c r="Z147" s="46"/>
      <c r="AA147" s="46"/>
      <c r="AB147" s="46"/>
      <c r="AC147" s="46"/>
    </row>
    <row r="148" spans="1:29" ht="14.25">
      <c r="A148" s="427" t="s">
        <v>369</v>
      </c>
      <c r="B148" s="401"/>
      <c r="C148" s="402" t="s">
        <v>386</v>
      </c>
      <c r="D148" s="402"/>
      <c r="E148" s="403"/>
      <c r="F148" s="404"/>
      <c r="G148" s="404"/>
      <c r="H148" s="404"/>
      <c r="I148" s="405"/>
      <c r="J148" s="46"/>
      <c r="K148" s="46"/>
      <c r="L148" s="46"/>
      <c r="M148" s="46"/>
      <c r="N148" s="46"/>
      <c r="O148" s="46"/>
      <c r="P148" s="46"/>
      <c r="Q148" s="46"/>
      <c r="R148" s="46"/>
      <c r="S148" s="46"/>
      <c r="T148" s="46"/>
      <c r="U148" s="46"/>
      <c r="V148" s="46"/>
      <c r="W148" s="46"/>
      <c r="X148" s="46"/>
      <c r="Y148" s="46"/>
      <c r="Z148" s="46"/>
      <c r="AA148" s="46"/>
      <c r="AB148" s="46"/>
      <c r="AC148" s="46"/>
    </row>
    <row r="149" spans="1:29" ht="14.25">
      <c r="A149" s="428"/>
      <c r="B149" s="142" t="s">
        <v>178</v>
      </c>
      <c r="C149" s="164" t="s">
        <v>382</v>
      </c>
      <c r="D149" s="135"/>
      <c r="E149" s="299">
        <v>0</v>
      </c>
      <c r="F149" s="301">
        <v>0</v>
      </c>
      <c r="G149" s="223"/>
      <c r="H149" s="253"/>
      <c r="I149" s="317">
        <f t="shared" si="5"/>
        <v>0</v>
      </c>
      <c r="J149" s="46"/>
      <c r="K149" s="46"/>
      <c r="L149" s="46"/>
      <c r="M149" s="46"/>
      <c r="N149" s="46"/>
      <c r="O149" s="46"/>
      <c r="P149" s="46"/>
      <c r="Q149" s="46"/>
      <c r="R149" s="46"/>
      <c r="S149" s="46"/>
      <c r="T149" s="46"/>
      <c r="U149" s="46"/>
      <c r="V149" s="46"/>
      <c r="W149" s="46"/>
      <c r="X149" s="46"/>
      <c r="Y149" s="46"/>
      <c r="Z149" s="46"/>
      <c r="AA149" s="46"/>
      <c r="AB149" s="46"/>
      <c r="AC149" s="46"/>
    </row>
    <row r="150" spans="1:29" ht="14.25">
      <c r="A150" s="428"/>
      <c r="B150" s="137" t="s">
        <v>179</v>
      </c>
      <c r="C150" s="70" t="s">
        <v>180</v>
      </c>
      <c r="D150" s="130"/>
      <c r="E150" s="287">
        <v>0</v>
      </c>
      <c r="F150" s="301">
        <v>0</v>
      </c>
      <c r="G150" s="235"/>
      <c r="H150" s="254"/>
      <c r="I150" s="319">
        <f t="shared" si="5"/>
        <v>0</v>
      </c>
      <c r="J150" s="46"/>
      <c r="K150" s="46"/>
      <c r="L150" s="46"/>
      <c r="M150" s="46"/>
      <c r="N150" s="46"/>
      <c r="O150" s="46"/>
      <c r="P150" s="46"/>
      <c r="Q150" s="46"/>
      <c r="R150" s="46"/>
      <c r="S150" s="46"/>
      <c r="T150" s="46"/>
      <c r="U150" s="46"/>
      <c r="V150" s="46"/>
      <c r="W150" s="46"/>
      <c r="X150" s="46"/>
      <c r="Y150" s="46"/>
      <c r="Z150" s="46"/>
      <c r="AA150" s="46"/>
      <c r="AB150" s="46"/>
      <c r="AC150" s="46"/>
    </row>
    <row r="151" spans="1:29" ht="14.25">
      <c r="A151" s="428"/>
      <c r="B151" s="406"/>
      <c r="C151" s="407" t="s">
        <v>387</v>
      </c>
      <c r="D151" s="407"/>
      <c r="E151" s="408"/>
      <c r="F151" s="408"/>
      <c r="G151" s="409"/>
      <c r="H151" s="409"/>
      <c r="I151" s="410"/>
      <c r="J151" s="46"/>
      <c r="K151" s="46"/>
      <c r="L151" s="46"/>
      <c r="M151" s="46"/>
      <c r="N151" s="46"/>
      <c r="O151" s="46"/>
      <c r="P151" s="46"/>
      <c r="Q151" s="46"/>
      <c r="R151" s="46"/>
      <c r="S151" s="46"/>
      <c r="T151" s="46"/>
      <c r="U151" s="46"/>
      <c r="V151" s="46"/>
      <c r="W151" s="46"/>
      <c r="X151" s="46"/>
      <c r="Y151" s="46"/>
      <c r="Z151" s="46"/>
      <c r="AA151" s="46"/>
      <c r="AB151" s="46"/>
      <c r="AC151" s="46"/>
    </row>
    <row r="152" spans="1:29" ht="14.25">
      <c r="A152" s="428"/>
      <c r="B152" s="142" t="s">
        <v>181</v>
      </c>
      <c r="C152" s="69" t="s">
        <v>182</v>
      </c>
      <c r="D152" s="127"/>
      <c r="E152" s="299">
        <v>0</v>
      </c>
      <c r="F152" s="301">
        <v>0</v>
      </c>
      <c r="G152" s="223"/>
      <c r="H152" s="253"/>
      <c r="I152" s="317">
        <f t="shared" si="5"/>
        <v>0</v>
      </c>
      <c r="J152" s="46"/>
      <c r="K152" s="46"/>
      <c r="L152" s="46"/>
      <c r="M152" s="46"/>
      <c r="N152" s="46"/>
      <c r="O152" s="46"/>
      <c r="P152" s="46"/>
      <c r="Q152" s="46"/>
      <c r="R152" s="46"/>
      <c r="S152" s="46"/>
      <c r="T152" s="46"/>
      <c r="U152" s="46"/>
      <c r="V152" s="46"/>
      <c r="W152" s="46"/>
      <c r="X152" s="46"/>
      <c r="Y152" s="46"/>
      <c r="Z152" s="46"/>
      <c r="AA152" s="46"/>
      <c r="AB152" s="46"/>
      <c r="AC152" s="46"/>
    </row>
    <row r="153" spans="1:29" ht="14.25">
      <c r="A153" s="428"/>
      <c r="B153" s="50" t="s">
        <v>245</v>
      </c>
      <c r="C153" s="69" t="s">
        <v>246</v>
      </c>
      <c r="D153" s="128"/>
      <c r="E153" s="233"/>
      <c r="F153" s="217"/>
      <c r="G153" s="224"/>
      <c r="H153" s="301">
        <v>0</v>
      </c>
      <c r="I153" s="317">
        <f t="shared" si="5"/>
        <v>0</v>
      </c>
      <c r="J153" s="46"/>
      <c r="K153" s="46"/>
      <c r="L153" s="46"/>
      <c r="M153" s="46"/>
      <c r="N153" s="46"/>
      <c r="O153" s="46"/>
      <c r="P153" s="46"/>
      <c r="Q153" s="46"/>
      <c r="R153" s="46"/>
      <c r="S153" s="46"/>
      <c r="T153" s="46"/>
      <c r="U153" s="46"/>
      <c r="V153" s="46"/>
      <c r="W153" s="46"/>
      <c r="X153" s="46"/>
      <c r="Y153" s="46"/>
      <c r="Z153" s="46"/>
      <c r="AA153" s="46"/>
      <c r="AB153" s="46"/>
      <c r="AC153" s="46"/>
    </row>
    <row r="154" spans="1:29" ht="14.25">
      <c r="A154" s="428"/>
      <c r="B154" s="50" t="s">
        <v>183</v>
      </c>
      <c r="C154" s="69" t="s">
        <v>184</v>
      </c>
      <c r="D154" s="128"/>
      <c r="E154" s="286">
        <v>0</v>
      </c>
      <c r="F154" s="301">
        <v>0</v>
      </c>
      <c r="G154" s="224"/>
      <c r="H154" s="253"/>
      <c r="I154" s="317">
        <f t="shared" si="5"/>
        <v>0</v>
      </c>
      <c r="J154" s="46"/>
      <c r="K154" s="46"/>
      <c r="L154" s="46"/>
      <c r="M154" s="46"/>
      <c r="N154" s="46"/>
      <c r="O154" s="46"/>
      <c r="P154" s="46"/>
      <c r="Q154" s="46"/>
      <c r="R154" s="46"/>
      <c r="S154" s="46"/>
      <c r="T154" s="46"/>
      <c r="U154" s="46"/>
      <c r="V154" s="46"/>
      <c r="W154" s="46"/>
      <c r="X154" s="46"/>
      <c r="Y154" s="46"/>
      <c r="Z154" s="46"/>
      <c r="AA154" s="46"/>
      <c r="AB154" s="46"/>
      <c r="AC154" s="46"/>
    </row>
    <row r="155" spans="1:29" ht="14.25">
      <c r="A155" s="428"/>
      <c r="B155" s="50" t="s">
        <v>185</v>
      </c>
      <c r="C155" s="69" t="s">
        <v>186</v>
      </c>
      <c r="D155" s="128"/>
      <c r="E155" s="286">
        <v>0</v>
      </c>
      <c r="F155" s="301">
        <v>0</v>
      </c>
      <c r="G155" s="224"/>
      <c r="H155" s="253"/>
      <c r="I155" s="317">
        <f t="shared" si="5"/>
        <v>0</v>
      </c>
      <c r="J155" s="46"/>
      <c r="K155" s="46"/>
      <c r="L155" s="46"/>
      <c r="M155" s="46"/>
      <c r="N155" s="46"/>
      <c r="O155" s="46"/>
      <c r="P155" s="46"/>
      <c r="Q155" s="46"/>
      <c r="R155" s="46"/>
      <c r="S155" s="46"/>
      <c r="T155" s="46"/>
      <c r="U155" s="46"/>
      <c r="V155" s="46"/>
      <c r="W155" s="46"/>
      <c r="X155" s="46"/>
      <c r="Y155" s="46"/>
      <c r="Z155" s="46"/>
      <c r="AA155" s="46"/>
      <c r="AB155" s="46"/>
      <c r="AC155" s="46"/>
    </row>
    <row r="156" spans="1:29" ht="14.25">
      <c r="A156" s="428"/>
      <c r="B156" s="50" t="s">
        <v>247</v>
      </c>
      <c r="C156" s="69" t="s">
        <v>248</v>
      </c>
      <c r="D156" s="128"/>
      <c r="E156" s="233"/>
      <c r="F156" s="217"/>
      <c r="G156" s="224"/>
      <c r="H156" s="301">
        <v>0</v>
      </c>
      <c r="I156" s="317">
        <f t="shared" si="5"/>
        <v>0</v>
      </c>
      <c r="J156" s="46"/>
      <c r="K156" s="46"/>
      <c r="L156" s="46"/>
      <c r="M156" s="46"/>
      <c r="N156" s="46"/>
      <c r="O156" s="46"/>
      <c r="P156" s="46"/>
      <c r="Q156" s="46"/>
      <c r="R156" s="46"/>
      <c r="S156" s="46"/>
      <c r="T156" s="46"/>
      <c r="U156" s="46"/>
      <c r="V156" s="46"/>
      <c r="W156" s="46"/>
      <c r="X156" s="46"/>
      <c r="Y156" s="46"/>
      <c r="Z156" s="46"/>
      <c r="AA156" s="46"/>
      <c r="AB156" s="46"/>
      <c r="AC156" s="46"/>
    </row>
    <row r="157" spans="1:29" ht="14.25">
      <c r="A157" s="428"/>
      <c r="B157" s="139" t="s">
        <v>187</v>
      </c>
      <c r="C157" s="70" t="s">
        <v>188</v>
      </c>
      <c r="D157" s="130"/>
      <c r="E157" s="287">
        <v>0</v>
      </c>
      <c r="F157" s="301">
        <v>0</v>
      </c>
      <c r="G157" s="235"/>
      <c r="H157" s="254"/>
      <c r="I157" s="319">
        <f t="shared" si="5"/>
        <v>0</v>
      </c>
      <c r="J157" s="46"/>
      <c r="K157" s="46"/>
      <c r="L157" s="46"/>
      <c r="M157" s="46"/>
      <c r="N157" s="46"/>
      <c r="O157" s="46"/>
      <c r="P157" s="46"/>
      <c r="Q157" s="46"/>
      <c r="R157" s="46"/>
      <c r="S157" s="46"/>
      <c r="T157" s="46"/>
      <c r="U157" s="46"/>
      <c r="V157" s="46"/>
      <c r="W157" s="46"/>
      <c r="X157" s="46"/>
      <c r="Y157" s="46"/>
      <c r="Z157" s="46"/>
      <c r="AA157" s="46"/>
      <c r="AB157" s="46"/>
      <c r="AC157" s="46"/>
    </row>
    <row r="158" spans="1:29" ht="14.25">
      <c r="A158" s="428"/>
      <c r="B158" s="411"/>
      <c r="C158" s="407" t="s">
        <v>388</v>
      </c>
      <c r="D158" s="407"/>
      <c r="E158" s="408"/>
      <c r="F158" s="408"/>
      <c r="G158" s="409"/>
      <c r="H158" s="409"/>
      <c r="I158" s="410"/>
      <c r="J158" s="46"/>
      <c r="K158" s="46"/>
      <c r="L158" s="46"/>
      <c r="M158" s="46"/>
      <c r="N158" s="46"/>
      <c r="O158" s="46"/>
      <c r="P158" s="46"/>
      <c r="Q158" s="46"/>
      <c r="R158" s="46"/>
      <c r="S158" s="46"/>
      <c r="T158" s="46"/>
      <c r="U158" s="46"/>
      <c r="V158" s="46"/>
      <c r="W158" s="46"/>
      <c r="X158" s="46"/>
      <c r="Y158" s="46"/>
      <c r="Z158" s="46"/>
      <c r="AA158" s="46"/>
      <c r="AB158" s="46"/>
      <c r="AC158" s="46"/>
    </row>
    <row r="159" spans="1:29" ht="14.25">
      <c r="A159" s="428"/>
      <c r="B159" s="142" t="s">
        <v>249</v>
      </c>
      <c r="C159" s="69" t="s">
        <v>250</v>
      </c>
      <c r="D159" s="127"/>
      <c r="E159" s="299">
        <v>0</v>
      </c>
      <c r="F159" s="301">
        <v>0</v>
      </c>
      <c r="G159" s="223"/>
      <c r="H159" s="253"/>
      <c r="I159" s="317">
        <f t="shared" si="5"/>
        <v>0</v>
      </c>
      <c r="J159" s="46"/>
      <c r="K159" s="46"/>
      <c r="L159" s="46"/>
      <c r="M159" s="46"/>
      <c r="N159" s="46"/>
      <c r="O159" s="46"/>
      <c r="P159" s="46"/>
      <c r="Q159" s="46"/>
      <c r="R159" s="46"/>
      <c r="S159" s="46"/>
      <c r="T159" s="46"/>
      <c r="U159" s="46"/>
      <c r="V159" s="46"/>
      <c r="W159" s="46"/>
      <c r="X159" s="46"/>
      <c r="Y159" s="46"/>
      <c r="Z159" s="46"/>
      <c r="AA159" s="46"/>
      <c r="AB159" s="46"/>
      <c r="AC159" s="46"/>
    </row>
    <row r="160" spans="1:29" ht="14.25">
      <c r="A160" s="428"/>
      <c r="B160" s="50" t="s">
        <v>251</v>
      </c>
      <c r="C160" s="69" t="s">
        <v>252</v>
      </c>
      <c r="D160" s="128"/>
      <c r="E160" s="286">
        <v>0</v>
      </c>
      <c r="F160" s="301">
        <v>0</v>
      </c>
      <c r="G160" s="224"/>
      <c r="H160" s="253"/>
      <c r="I160" s="317">
        <f t="shared" si="5"/>
        <v>0</v>
      </c>
      <c r="J160" s="46"/>
      <c r="K160" s="46"/>
      <c r="L160" s="46"/>
      <c r="M160" s="46"/>
      <c r="N160" s="46"/>
      <c r="O160" s="46"/>
      <c r="P160" s="46"/>
      <c r="Q160" s="46"/>
      <c r="R160" s="46"/>
      <c r="S160" s="46"/>
      <c r="T160" s="46"/>
      <c r="U160" s="46"/>
      <c r="V160" s="46"/>
      <c r="W160" s="46"/>
      <c r="X160" s="46"/>
      <c r="Y160" s="46"/>
      <c r="Z160" s="46"/>
      <c r="AA160" s="46"/>
      <c r="AB160" s="46"/>
      <c r="AC160" s="46"/>
    </row>
    <row r="161" spans="1:29" ht="14.25">
      <c r="A161" s="428"/>
      <c r="B161" s="50" t="s">
        <v>189</v>
      </c>
      <c r="C161" s="69" t="s">
        <v>190</v>
      </c>
      <c r="D161" s="128"/>
      <c r="E161" s="286">
        <v>0</v>
      </c>
      <c r="F161" s="301">
        <v>0</v>
      </c>
      <c r="G161" s="224"/>
      <c r="H161" s="253"/>
      <c r="I161" s="317">
        <f t="shared" si="5"/>
        <v>0</v>
      </c>
      <c r="J161" s="46"/>
      <c r="K161" s="46"/>
      <c r="L161" s="46"/>
      <c r="M161" s="46"/>
      <c r="N161" s="46"/>
      <c r="O161" s="46"/>
      <c r="P161" s="46"/>
      <c r="Q161" s="46"/>
      <c r="R161" s="46"/>
      <c r="S161" s="46"/>
      <c r="T161" s="46"/>
      <c r="U161" s="46"/>
      <c r="V161" s="46"/>
      <c r="W161" s="46"/>
      <c r="X161" s="46"/>
      <c r="Y161" s="46"/>
      <c r="Z161" s="46"/>
      <c r="AA161" s="46"/>
      <c r="AB161" s="46"/>
      <c r="AC161" s="46"/>
    </row>
    <row r="162" spans="1:29" ht="14.25">
      <c r="A162" s="428"/>
      <c r="B162" s="50" t="s">
        <v>191</v>
      </c>
      <c r="C162" s="69" t="s">
        <v>192</v>
      </c>
      <c r="D162" s="128"/>
      <c r="E162" s="286">
        <v>0</v>
      </c>
      <c r="F162" s="301">
        <v>0</v>
      </c>
      <c r="G162" s="224"/>
      <c r="H162" s="253"/>
      <c r="I162" s="317">
        <f t="shared" si="5"/>
        <v>0</v>
      </c>
      <c r="J162" s="46"/>
      <c r="K162" s="46"/>
      <c r="L162" s="46"/>
      <c r="M162" s="46"/>
      <c r="N162" s="46"/>
      <c r="O162" s="46"/>
      <c r="P162" s="46"/>
      <c r="Q162" s="46"/>
      <c r="R162" s="46"/>
      <c r="S162" s="46"/>
      <c r="T162" s="46"/>
      <c r="U162" s="46"/>
      <c r="V162" s="46"/>
      <c r="W162" s="46"/>
      <c r="X162" s="46"/>
      <c r="Y162" s="46"/>
      <c r="Z162" s="46"/>
      <c r="AA162" s="46"/>
      <c r="AB162" s="46"/>
      <c r="AC162" s="46"/>
    </row>
    <row r="163" spans="1:29" ht="14.25">
      <c r="A163" s="428"/>
      <c r="B163" s="50" t="s">
        <v>253</v>
      </c>
      <c r="C163" s="69" t="s">
        <v>254</v>
      </c>
      <c r="D163" s="128"/>
      <c r="E163" s="233"/>
      <c r="F163" s="217"/>
      <c r="G163" s="301">
        <v>-48995</v>
      </c>
      <c r="H163" s="253"/>
      <c r="I163" s="317">
        <f t="shared" si="5"/>
        <v>-48995</v>
      </c>
      <c r="J163" s="46"/>
      <c r="K163" s="46"/>
      <c r="L163" s="46"/>
      <c r="M163" s="46"/>
      <c r="N163" s="46"/>
      <c r="O163" s="46"/>
      <c r="P163" s="46"/>
      <c r="Q163" s="46"/>
      <c r="R163" s="46"/>
      <c r="S163" s="46"/>
      <c r="T163" s="46"/>
      <c r="U163" s="46"/>
      <c r="V163" s="46"/>
      <c r="W163" s="46"/>
      <c r="X163" s="46"/>
      <c r="Y163" s="46"/>
      <c r="Z163" s="46"/>
      <c r="AA163" s="46"/>
      <c r="AB163" s="46"/>
      <c r="AC163" s="46"/>
    </row>
    <row r="164" spans="1:29" ht="14.25">
      <c r="A164" s="428"/>
      <c r="B164" s="145" t="s">
        <v>193</v>
      </c>
      <c r="C164" s="70" t="s">
        <v>194</v>
      </c>
      <c r="D164" s="130"/>
      <c r="E164" s="287">
        <v>0</v>
      </c>
      <c r="F164" s="217"/>
      <c r="G164" s="315">
        <v>0</v>
      </c>
      <c r="H164" s="220"/>
      <c r="I164" s="319">
        <f t="shared" si="5"/>
        <v>0</v>
      </c>
      <c r="J164" s="46"/>
      <c r="K164" s="46"/>
      <c r="L164" s="46"/>
      <c r="M164" s="46"/>
      <c r="N164" s="46"/>
      <c r="O164" s="46"/>
      <c r="P164" s="46"/>
      <c r="Q164" s="46"/>
      <c r="R164" s="46"/>
      <c r="S164" s="46"/>
      <c r="T164" s="46"/>
      <c r="U164" s="46"/>
      <c r="V164" s="46"/>
      <c r="W164" s="46"/>
      <c r="X164" s="46"/>
      <c r="Y164" s="46"/>
      <c r="Z164" s="46"/>
      <c r="AA164" s="46"/>
      <c r="AB164" s="46"/>
      <c r="AC164" s="46"/>
    </row>
    <row r="165" spans="1:29" ht="14.25">
      <c r="A165" s="428"/>
      <c r="B165" s="411"/>
      <c r="C165" s="407" t="s">
        <v>389</v>
      </c>
      <c r="D165" s="407"/>
      <c r="E165" s="408"/>
      <c r="F165" s="408"/>
      <c r="G165" s="409"/>
      <c r="H165" s="409"/>
      <c r="I165" s="410"/>
      <c r="J165" s="46"/>
      <c r="K165" s="46"/>
      <c r="L165" s="46"/>
      <c r="M165" s="46"/>
      <c r="N165" s="46"/>
      <c r="O165" s="46"/>
      <c r="P165" s="46"/>
      <c r="Q165" s="46"/>
      <c r="R165" s="46"/>
      <c r="S165" s="46"/>
      <c r="T165" s="46"/>
      <c r="U165" s="46"/>
      <c r="V165" s="46"/>
      <c r="W165" s="46"/>
      <c r="X165" s="46"/>
      <c r="Y165" s="46"/>
      <c r="Z165" s="46"/>
      <c r="AA165" s="46"/>
      <c r="AB165" s="46"/>
      <c r="AC165" s="46"/>
    </row>
    <row r="166" spans="1:29" ht="14.25">
      <c r="A166" s="428"/>
      <c r="B166" s="140" t="s">
        <v>195</v>
      </c>
      <c r="C166" s="71" t="s">
        <v>196</v>
      </c>
      <c r="D166" s="127"/>
      <c r="E166" s="299">
        <v>0</v>
      </c>
      <c r="F166" s="301">
        <v>0</v>
      </c>
      <c r="G166" s="255"/>
      <c r="H166" s="218"/>
      <c r="I166" s="317">
        <f t="shared" si="5"/>
        <v>0</v>
      </c>
      <c r="J166" s="46"/>
      <c r="K166" s="46"/>
      <c r="L166" s="46"/>
      <c r="M166" s="46"/>
      <c r="N166" s="46"/>
      <c r="O166" s="46"/>
      <c r="P166" s="46"/>
      <c r="Q166" s="46"/>
      <c r="R166" s="46"/>
      <c r="S166" s="46"/>
      <c r="T166" s="46"/>
      <c r="U166" s="46"/>
      <c r="V166" s="46"/>
      <c r="W166" s="46"/>
      <c r="X166" s="46"/>
      <c r="Y166" s="46"/>
      <c r="Z166" s="46"/>
      <c r="AA166" s="46"/>
      <c r="AB166" s="46"/>
      <c r="AC166" s="46"/>
    </row>
    <row r="167" spans="1:29" ht="14.25">
      <c r="A167" s="428"/>
      <c r="B167" s="145" t="s">
        <v>197</v>
      </c>
      <c r="C167" s="70" t="s">
        <v>198</v>
      </c>
      <c r="D167" s="130"/>
      <c r="E167" s="287">
        <v>0</v>
      </c>
      <c r="F167" s="248"/>
      <c r="G167" s="235"/>
      <c r="H167" s="254"/>
      <c r="I167" s="319">
        <f t="shared" si="5"/>
        <v>0</v>
      </c>
      <c r="J167" s="46"/>
      <c r="K167" s="46"/>
      <c r="L167" s="46"/>
      <c r="M167" s="46"/>
      <c r="N167" s="46"/>
      <c r="O167" s="46"/>
      <c r="P167" s="46"/>
      <c r="Q167" s="46"/>
      <c r="R167" s="46"/>
      <c r="S167" s="46"/>
      <c r="T167" s="46"/>
      <c r="U167" s="46"/>
      <c r="V167" s="46"/>
      <c r="W167" s="46"/>
      <c r="X167" s="46"/>
      <c r="Y167" s="46"/>
      <c r="Z167" s="46"/>
      <c r="AA167" s="46"/>
      <c r="AB167" s="46"/>
      <c r="AC167" s="46"/>
    </row>
    <row r="168" spans="1:29" ht="14.25">
      <c r="A168" s="428"/>
      <c r="B168" s="411"/>
      <c r="C168" s="407" t="s">
        <v>390</v>
      </c>
      <c r="D168" s="407"/>
      <c r="E168" s="408"/>
      <c r="F168" s="409"/>
      <c r="G168" s="409"/>
      <c r="H168" s="409"/>
      <c r="I168" s="410"/>
      <c r="J168" s="46"/>
      <c r="K168" s="46"/>
      <c r="L168" s="46"/>
      <c r="M168" s="46"/>
      <c r="N168" s="46"/>
      <c r="O168" s="46"/>
      <c r="P168" s="46"/>
      <c r="Q168" s="46"/>
      <c r="R168" s="46"/>
      <c r="S168" s="46"/>
      <c r="T168" s="46"/>
      <c r="U168" s="46"/>
      <c r="V168" s="46"/>
      <c r="W168" s="46"/>
      <c r="X168" s="46"/>
      <c r="Y168" s="46"/>
      <c r="Z168" s="46"/>
      <c r="AA168" s="46"/>
      <c r="AB168" s="46"/>
      <c r="AC168" s="46"/>
    </row>
    <row r="169" spans="1:29" ht="14.25">
      <c r="A169" s="428"/>
      <c r="B169" s="140" t="s">
        <v>199</v>
      </c>
      <c r="C169" s="69" t="s">
        <v>200</v>
      </c>
      <c r="D169" s="127"/>
      <c r="E169" s="299">
        <v>0</v>
      </c>
      <c r="F169" s="301">
        <v>0</v>
      </c>
      <c r="G169" s="255"/>
      <c r="H169" s="219"/>
      <c r="I169" s="317">
        <f t="shared" si="5"/>
        <v>0</v>
      </c>
      <c r="J169" s="46"/>
      <c r="K169" s="46"/>
      <c r="L169" s="46"/>
      <c r="M169" s="46"/>
      <c r="N169" s="46"/>
      <c r="O169" s="46"/>
      <c r="P169" s="46"/>
      <c r="Q169" s="46"/>
      <c r="R169" s="46"/>
      <c r="S169" s="46"/>
      <c r="T169" s="46"/>
      <c r="U169" s="46"/>
      <c r="V169" s="46"/>
      <c r="W169" s="46"/>
      <c r="X169" s="46"/>
      <c r="Y169" s="46"/>
      <c r="Z169" s="46"/>
      <c r="AA169" s="46"/>
      <c r="AB169" s="46"/>
      <c r="AC169" s="46"/>
    </row>
    <row r="170" spans="1:29" ht="15" thickBot="1">
      <c r="A170" s="428"/>
      <c r="B170" s="156" t="s">
        <v>201</v>
      </c>
      <c r="C170" s="157" t="s">
        <v>202</v>
      </c>
      <c r="D170" s="158"/>
      <c r="E170" s="316">
        <v>0</v>
      </c>
      <c r="F170" s="301">
        <v>0</v>
      </c>
      <c r="G170" s="256"/>
      <c r="H170" s="257"/>
      <c r="I170" s="329">
        <f t="shared" si="5"/>
        <v>0</v>
      </c>
      <c r="J170" s="46"/>
      <c r="K170" s="46"/>
      <c r="L170" s="46"/>
      <c r="M170" s="46"/>
      <c r="N170" s="46"/>
      <c r="O170" s="46"/>
      <c r="P170" s="46"/>
      <c r="Q170" s="46"/>
      <c r="R170" s="46"/>
      <c r="S170" s="46"/>
      <c r="T170" s="46"/>
      <c r="U170" s="46"/>
      <c r="V170" s="46"/>
      <c r="W170" s="46"/>
      <c r="X170" s="46"/>
      <c r="Y170" s="46"/>
      <c r="Z170" s="46"/>
      <c r="AA170" s="46"/>
      <c r="AB170" s="46"/>
      <c r="AC170" s="46"/>
    </row>
    <row r="171" spans="1:29" ht="15" thickBot="1">
      <c r="A171" s="163"/>
      <c r="B171" s="162"/>
      <c r="C171" s="440" t="s">
        <v>431</v>
      </c>
      <c r="D171" s="441"/>
      <c r="E171" s="229">
        <f>SUM(E5:E170)</f>
        <v>158407</v>
      </c>
      <c r="F171" s="231">
        <f>SUM(F6:F170)</f>
        <v>40</v>
      </c>
      <c r="G171" s="230">
        <f>SUM(G6:G170)</f>
        <v>439157</v>
      </c>
      <c r="H171" s="229">
        <f>SUM(H6:H170)</f>
        <v>147871</v>
      </c>
      <c r="I171" s="228">
        <f>SUM(I5:I170)</f>
        <v>745475</v>
      </c>
      <c r="J171" s="46"/>
      <c r="K171" s="46"/>
      <c r="L171" s="46"/>
      <c r="M171" s="46"/>
      <c r="N171" s="46"/>
      <c r="O171" s="46"/>
      <c r="P171" s="46"/>
      <c r="Q171" s="46"/>
      <c r="R171" s="46"/>
      <c r="S171" s="46"/>
      <c r="T171" s="46"/>
      <c r="U171" s="46"/>
      <c r="V171" s="46"/>
      <c r="W171" s="46"/>
      <c r="X171" s="46"/>
      <c r="Y171" s="46"/>
      <c r="Z171" s="46"/>
      <c r="AA171" s="46"/>
      <c r="AB171" s="46"/>
      <c r="AC171" s="46"/>
    </row>
    <row r="172" spans="1:29" ht="15" thickBot="1">
      <c r="A172" s="154"/>
      <c r="B172" s="161"/>
      <c r="C172" s="440" t="s">
        <v>379</v>
      </c>
      <c r="D172" s="441"/>
      <c r="E172" s="232">
        <f>E171</f>
        <v>158407</v>
      </c>
      <c r="F172" s="165"/>
      <c r="G172" s="166"/>
      <c r="H172" s="166"/>
      <c r="I172" s="167"/>
      <c r="J172" s="46"/>
      <c r="K172" s="46"/>
      <c r="L172" s="46"/>
      <c r="M172" s="46"/>
      <c r="N172" s="46"/>
      <c r="O172" s="46"/>
      <c r="P172" s="46"/>
      <c r="Q172" s="46"/>
      <c r="R172" s="46"/>
      <c r="S172" s="46"/>
      <c r="T172" s="46"/>
      <c r="U172" s="46"/>
      <c r="V172" s="46"/>
      <c r="W172" s="46"/>
      <c r="X172" s="46"/>
      <c r="Y172" s="46"/>
      <c r="Z172" s="46"/>
      <c r="AA172" s="46"/>
      <c r="AB172" s="46"/>
      <c r="AC172" s="46"/>
    </row>
    <row r="173" spans="1:29" ht="15" thickBot="1">
      <c r="A173" s="48"/>
      <c r="B173" s="160"/>
      <c r="C173" s="416" t="s">
        <v>380</v>
      </c>
      <c r="D173" s="417"/>
      <c r="E173" s="168"/>
      <c r="F173" s="452">
        <f>F171+G171+H171</f>
        <v>587068</v>
      </c>
      <c r="G173" s="453"/>
      <c r="H173" s="454"/>
      <c r="I173" s="169"/>
      <c r="J173" s="46"/>
      <c r="K173" s="46"/>
      <c r="L173" s="46"/>
      <c r="M173" s="46"/>
      <c r="N173" s="46"/>
      <c r="O173" s="46"/>
      <c r="P173" s="46"/>
      <c r="Q173" s="46"/>
      <c r="R173" s="46"/>
      <c r="S173" s="46"/>
      <c r="T173" s="46"/>
      <c r="U173" s="46"/>
      <c r="V173" s="46"/>
      <c r="W173" s="46"/>
      <c r="X173" s="46"/>
      <c r="Y173" s="46"/>
      <c r="Z173" s="46"/>
      <c r="AA173" s="46"/>
      <c r="AB173" s="46"/>
      <c r="AC173" s="46"/>
    </row>
    <row r="174" spans="1:29" ht="15" thickBot="1">
      <c r="A174" s="154"/>
      <c r="B174" s="159"/>
      <c r="C174" s="448" t="s">
        <v>381</v>
      </c>
      <c r="D174" s="449"/>
      <c r="E174" s="450">
        <f>E171+F171</f>
        <v>158447</v>
      </c>
      <c r="F174" s="451"/>
      <c r="G174" s="165"/>
      <c r="H174" s="166"/>
      <c r="I174" s="170"/>
      <c r="J174" s="46"/>
      <c r="K174" s="46"/>
      <c r="L174" s="46"/>
      <c r="M174" s="46"/>
      <c r="N174" s="46"/>
      <c r="O174" s="46"/>
      <c r="P174" s="46"/>
      <c r="Q174" s="46"/>
      <c r="R174" s="46"/>
      <c r="S174" s="46"/>
      <c r="T174" s="46"/>
      <c r="U174" s="46"/>
      <c r="V174" s="46"/>
      <c r="W174" s="46"/>
      <c r="X174" s="46"/>
      <c r="Y174" s="46"/>
      <c r="Z174" s="46"/>
      <c r="AA174" s="46"/>
      <c r="AB174" s="46"/>
      <c r="AC174" s="46"/>
    </row>
    <row r="175" spans="1:29" ht="14.25">
      <c r="A175" s="154"/>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row>
    <row r="176" spans="1:29" ht="14.25">
      <c r="A176" s="154"/>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row>
    <row r="177" spans="1:29" ht="14.25">
      <c r="A177" s="154"/>
      <c r="B177" s="154"/>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row>
    <row r="178" spans="1:29" ht="14.25">
      <c r="A178" s="154"/>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row>
    <row r="179" spans="1:29" ht="14.25">
      <c r="A179" s="154"/>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row>
    <row r="180" spans="1:29" ht="14.25">
      <c r="A180" s="154"/>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row>
    <row r="181" spans="1:29" ht="14.25">
      <c r="A181" s="154"/>
      <c r="B181" s="46"/>
      <c r="C181" s="46"/>
      <c r="D181" s="155"/>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row>
    <row r="182" spans="1:29" ht="14.25">
      <c r="A182" s="154"/>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row>
    <row r="183" spans="1:29" ht="14.25">
      <c r="A183" s="154"/>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row>
    <row r="184" spans="1:29" ht="14.2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row>
    <row r="185" spans="1:29" ht="14.2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row>
    <row r="186" spans="1:29" ht="14.2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row>
    <row r="187" spans="1:29" ht="14.2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row>
    <row r="188" spans="1:29" ht="14.2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row>
    <row r="189" spans="1:29" ht="14.2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row>
    <row r="190" spans="1:29" ht="14.2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row>
    <row r="191" spans="1:29" ht="14.2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row>
    <row r="192" spans="1:29" ht="14.2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row>
    <row r="193" spans="1:29" ht="14.2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row>
    <row r="194" spans="1:29" ht="14.2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row>
    <row r="195" spans="1:29" ht="14.2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row>
    <row r="196" spans="1:29" ht="14.2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row>
    <row r="197" spans="1:29" ht="14.2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row>
    <row r="198" spans="1:29" ht="14.2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row>
    <row r="199" spans="1:29" ht="14.2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row>
    <row r="200" spans="1:29" ht="14.2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row>
    <row r="201" spans="1:29" ht="14.2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row>
    <row r="202" spans="1:29" ht="14.2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row>
    <row r="203" spans="1:29" ht="14.2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row>
    <row r="204" spans="1:29" ht="14.2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row>
    <row r="205" spans="1:29" ht="14.2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row>
    <row r="206" spans="1:29" ht="14.2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row>
    <row r="207" spans="1:29" ht="14.2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row>
    <row r="208" spans="1:29" ht="14.2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row>
    <row r="209" spans="1:29" ht="14.2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row>
    <row r="210" spans="1:29" ht="14.2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row>
    <row r="211" spans="1:29" ht="14.2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row>
    <row r="212" spans="1:29" ht="14.2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row>
    <row r="213" spans="1:29" ht="14.2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row>
    <row r="214" spans="1:29" ht="14.2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row>
    <row r="215" spans="1:29" ht="14.2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row>
    <row r="216" spans="1:29" ht="14.2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row>
    <row r="217" spans="1:29" ht="14.2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row>
    <row r="218" spans="1:29" ht="14.2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row>
    <row r="219" spans="1:29" ht="14.2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row>
    <row r="220" spans="1:29" ht="14.2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row>
    <row r="221" spans="1:29" ht="14.2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row>
    <row r="222" spans="1:29" ht="14.2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row>
    <row r="223" spans="1:29" ht="14.2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row>
    <row r="224" spans="1:29" ht="14.2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row>
    <row r="225" spans="1:29" ht="14.2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row>
    <row r="226" spans="1:29" ht="14.2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row>
    <row r="227" spans="1:29" ht="14.2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row>
    <row r="228" spans="1:29" ht="14.2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row>
    <row r="229" spans="1:29" ht="14.2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row>
    <row r="230" spans="1:29" ht="14.2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row>
    <row r="231" spans="1:29" ht="14.2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row>
    <row r="232" spans="1:29" ht="14.2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row>
    <row r="233" spans="1:29" ht="14.2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row>
    <row r="234" spans="1:29" ht="14.2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row>
    <row r="235" spans="1:29" ht="14.2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row>
    <row r="236" spans="1:29" ht="14.2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row>
    <row r="237" spans="1:29" ht="14.2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row>
    <row r="238" spans="1:29" ht="14.2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row>
    <row r="239" spans="1:29" ht="14.2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row>
    <row r="240" spans="1:29" ht="14.2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row>
    <row r="241" spans="1:29" ht="14.2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row>
    <row r="242" spans="1:29" ht="14.2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row>
    <row r="243" spans="1:29" ht="14.2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row>
    <row r="244" spans="1:29" ht="14.2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row>
    <row r="245" spans="1:29" ht="14.2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row>
    <row r="246" spans="1:29" ht="14.2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row>
    <row r="247" spans="1:29" ht="14.2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row>
    <row r="248" spans="1:29" ht="14.2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row>
    <row r="249" spans="1:29" ht="14.2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row>
    <row r="250" spans="1:29" ht="14.2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row>
    <row r="251" spans="1:29" ht="14.2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row>
    <row r="252" spans="1:29" ht="14.2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row>
    <row r="253" spans="1:29" ht="14.2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row>
    <row r="254" spans="1:29" ht="14.2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row>
    <row r="255" spans="1:29" ht="14.2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row>
    <row r="256" spans="1:29" ht="14.2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row>
    <row r="257" spans="1:29" ht="14.2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row>
    <row r="258" spans="1:29" ht="14.2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row>
    <row r="259" spans="1:29" ht="14.2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row>
    <row r="260" spans="1:29" ht="14.2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row>
    <row r="261" spans="1:29" ht="14.2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row>
    <row r="262" spans="1:29" ht="14.2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row>
    <row r="263" spans="1:29" ht="14.2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row>
    <row r="264" spans="1:29" ht="14.2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row>
    <row r="265" spans="1:29" ht="14.2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row>
    <row r="266" spans="1:29" ht="14.2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row>
    <row r="267" spans="1:29" ht="14.2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row>
    <row r="268" spans="1:29" ht="14.2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row>
    <row r="269" spans="1:29" ht="14.2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row>
    <row r="270" spans="1:29" ht="14.2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row>
    <row r="271" spans="1:29" ht="14.2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row>
    <row r="272" spans="1:29" ht="14.2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row>
    <row r="273" spans="1:29" ht="14.2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row>
    <row r="274" spans="1:29" ht="14.2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row>
    <row r="275" spans="1:29" ht="14.2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row>
    <row r="276" spans="1:29" ht="14.2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row>
    <row r="277" spans="1:29" ht="14.2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row>
    <row r="278" spans="1:29" ht="14.2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row>
    <row r="279" spans="1:29" ht="14.2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row>
    <row r="280" spans="1:29" ht="14.2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row>
    <row r="281" spans="1:29" ht="14.2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row>
    <row r="282" spans="1:29" ht="14.2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row>
    <row r="283" spans="1:29" ht="14.2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row>
    <row r="284" spans="1:29" ht="14.2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row>
    <row r="285" spans="1:29" ht="14.2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row>
    <row r="286" spans="1:29" ht="14.2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row>
    <row r="287" spans="1:29" ht="14.2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row>
    <row r="288" spans="1:29" ht="14.2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row>
    <row r="289" spans="1:29" ht="14.2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row>
    <row r="290" spans="1:29" ht="14.2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row>
    <row r="291" spans="1:29" ht="14.2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row>
    <row r="292" spans="1:29" ht="14.2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row>
    <row r="293" spans="1:29" ht="14.2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row>
    <row r="294" spans="1:29" ht="14.2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row>
    <row r="295" spans="1:29" ht="14.2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row>
    <row r="296" spans="1:29" ht="14.2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row>
    <row r="297" spans="1:29" ht="14.2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row>
    <row r="298" spans="1:29" ht="14.2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row>
    <row r="299" spans="1:29" ht="14.2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row>
    <row r="300" spans="1:29" ht="14.2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row>
    <row r="301" spans="1:29" ht="14.2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row>
    <row r="302" spans="1:29" ht="14.2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row>
    <row r="303" spans="1:29" ht="14.2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row>
    <row r="304" spans="1:29" ht="14.2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row>
    <row r="305" spans="1:29" ht="14.2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row>
    <row r="306" spans="1:29" ht="14.2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row>
    <row r="307" spans="1:29" ht="14.2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row>
    <row r="308" spans="9:29" ht="14.25">
      <c r="I308" s="46"/>
      <c r="J308" s="46"/>
      <c r="K308" s="46"/>
      <c r="L308" s="46"/>
      <c r="M308" s="46"/>
      <c r="N308" s="46"/>
      <c r="O308" s="46"/>
      <c r="P308" s="46"/>
      <c r="Q308" s="46"/>
      <c r="R308" s="46"/>
      <c r="S308" s="46"/>
      <c r="T308" s="46"/>
      <c r="U308" s="46"/>
      <c r="V308" s="46"/>
      <c r="W308" s="46"/>
      <c r="X308" s="46"/>
      <c r="Y308" s="46"/>
      <c r="Z308" s="46"/>
      <c r="AA308" s="46"/>
      <c r="AB308" s="46"/>
      <c r="AC308" s="46"/>
    </row>
    <row r="309" spans="9:29" ht="14.25">
      <c r="I309" s="46"/>
      <c r="J309" s="46"/>
      <c r="K309" s="46"/>
      <c r="L309" s="46"/>
      <c r="M309" s="46"/>
      <c r="N309" s="46"/>
      <c r="O309" s="46"/>
      <c r="P309" s="46"/>
      <c r="Q309" s="46"/>
      <c r="R309" s="46"/>
      <c r="S309" s="46"/>
      <c r="T309" s="46"/>
      <c r="U309" s="46"/>
      <c r="V309" s="46"/>
      <c r="W309" s="46"/>
      <c r="X309" s="46"/>
      <c r="Y309" s="46"/>
      <c r="Z309" s="46"/>
      <c r="AA309" s="46"/>
      <c r="AB309" s="46"/>
      <c r="AC309" s="46"/>
    </row>
    <row r="310" spans="9:29" ht="14.25">
      <c r="I310" s="46"/>
      <c r="J310" s="46"/>
      <c r="K310" s="46"/>
      <c r="L310" s="46"/>
      <c r="M310" s="46"/>
      <c r="N310" s="46"/>
      <c r="O310" s="46"/>
      <c r="P310" s="46"/>
      <c r="Q310" s="46"/>
      <c r="R310" s="46"/>
      <c r="S310" s="46"/>
      <c r="T310" s="46"/>
      <c r="U310" s="46"/>
      <c r="V310" s="46"/>
      <c r="W310" s="46"/>
      <c r="X310" s="46"/>
      <c r="Y310" s="46"/>
      <c r="Z310" s="46"/>
      <c r="AA310" s="46"/>
      <c r="AB310" s="46"/>
      <c r="AC310" s="46"/>
    </row>
    <row r="311" spans="9:29" ht="14.25">
      <c r="I311" s="46"/>
      <c r="J311" s="46"/>
      <c r="K311" s="46"/>
      <c r="L311" s="46"/>
      <c r="M311" s="46"/>
      <c r="N311" s="46"/>
      <c r="O311" s="46"/>
      <c r="P311" s="46"/>
      <c r="Q311" s="46"/>
      <c r="R311" s="46"/>
      <c r="S311" s="46"/>
      <c r="T311" s="46"/>
      <c r="U311" s="46"/>
      <c r="V311" s="46"/>
      <c r="W311" s="46"/>
      <c r="X311" s="46"/>
      <c r="Y311" s="46"/>
      <c r="Z311" s="46"/>
      <c r="AA311" s="46"/>
      <c r="AB311" s="46"/>
      <c r="AC311" s="46"/>
    </row>
    <row r="312" spans="9:29" ht="14.25">
      <c r="I312" s="46"/>
      <c r="J312" s="46"/>
      <c r="K312" s="46"/>
      <c r="L312" s="46"/>
      <c r="M312" s="46"/>
      <c r="N312" s="46"/>
      <c r="O312" s="46"/>
      <c r="P312" s="46"/>
      <c r="Q312" s="46"/>
      <c r="R312" s="46"/>
      <c r="S312" s="46"/>
      <c r="T312" s="46"/>
      <c r="U312" s="46"/>
      <c r="V312" s="46"/>
      <c r="W312" s="46"/>
      <c r="X312" s="46"/>
      <c r="Y312" s="46"/>
      <c r="Z312" s="46"/>
      <c r="AA312" s="46"/>
      <c r="AB312" s="46"/>
      <c r="AC312" s="46"/>
    </row>
    <row r="313" spans="9:29" ht="14.25">
      <c r="I313" s="46"/>
      <c r="J313" s="46"/>
      <c r="K313" s="46"/>
      <c r="L313" s="46"/>
      <c r="M313" s="46"/>
      <c r="N313" s="46"/>
      <c r="O313" s="46"/>
      <c r="P313" s="46"/>
      <c r="Q313" s="46"/>
      <c r="R313" s="46"/>
      <c r="S313" s="46"/>
      <c r="T313" s="46"/>
      <c r="U313" s="46"/>
      <c r="V313" s="46"/>
      <c r="W313" s="46"/>
      <c r="X313" s="46"/>
      <c r="Y313" s="46"/>
      <c r="Z313" s="46"/>
      <c r="AA313" s="46"/>
      <c r="AB313" s="46"/>
      <c r="AC313" s="46"/>
    </row>
    <row r="314" spans="9:29" ht="14.25">
      <c r="I314" s="46"/>
      <c r="J314" s="46"/>
      <c r="K314" s="46"/>
      <c r="L314" s="46"/>
      <c r="M314" s="46"/>
      <c r="N314" s="46"/>
      <c r="O314" s="46"/>
      <c r="P314" s="46"/>
      <c r="Q314" s="46"/>
      <c r="R314" s="46"/>
      <c r="S314" s="46"/>
      <c r="T314" s="46"/>
      <c r="U314" s="46"/>
      <c r="V314" s="46"/>
      <c r="W314" s="46"/>
      <c r="X314" s="46"/>
      <c r="Y314" s="46"/>
      <c r="Z314" s="46"/>
      <c r="AA314" s="46"/>
      <c r="AB314" s="46"/>
      <c r="AC314" s="46"/>
    </row>
    <row r="315" spans="9:29" ht="14.25">
      <c r="I315" s="46"/>
      <c r="J315" s="46"/>
      <c r="K315" s="46"/>
      <c r="L315" s="46"/>
      <c r="M315" s="46"/>
      <c r="N315" s="46"/>
      <c r="O315" s="46"/>
      <c r="P315" s="46"/>
      <c r="Q315" s="46"/>
      <c r="R315" s="46"/>
      <c r="S315" s="46"/>
      <c r="T315" s="46"/>
      <c r="U315" s="46"/>
      <c r="V315" s="46"/>
      <c r="W315" s="46"/>
      <c r="X315" s="46"/>
      <c r="Y315" s="46"/>
      <c r="Z315" s="46"/>
      <c r="AA315" s="46"/>
      <c r="AB315" s="46"/>
      <c r="AC315" s="46"/>
    </row>
    <row r="316" spans="9:29" ht="14.25">
      <c r="I316" s="46"/>
      <c r="J316" s="46"/>
      <c r="K316" s="46"/>
      <c r="L316" s="46"/>
      <c r="M316" s="46"/>
      <c r="N316" s="46"/>
      <c r="O316" s="46"/>
      <c r="P316" s="46"/>
      <c r="Q316" s="46"/>
      <c r="R316" s="46"/>
      <c r="S316" s="46"/>
      <c r="T316" s="46"/>
      <c r="U316" s="46"/>
      <c r="V316" s="46"/>
      <c r="W316" s="46"/>
      <c r="X316" s="46"/>
      <c r="Y316" s="46"/>
      <c r="Z316" s="46"/>
      <c r="AA316" s="46"/>
      <c r="AB316" s="46"/>
      <c r="AC316" s="46"/>
    </row>
    <row r="317" spans="9:29" ht="14.25">
      <c r="I317" s="46"/>
      <c r="J317" s="46"/>
      <c r="K317" s="46"/>
      <c r="L317" s="46"/>
      <c r="M317" s="46"/>
      <c r="N317" s="46"/>
      <c r="O317" s="46"/>
      <c r="P317" s="46"/>
      <c r="Q317" s="46"/>
      <c r="R317" s="46"/>
      <c r="S317" s="46"/>
      <c r="T317" s="46"/>
      <c r="U317" s="46"/>
      <c r="V317" s="46"/>
      <c r="W317" s="46"/>
      <c r="X317" s="46"/>
      <c r="Y317" s="46"/>
      <c r="Z317" s="46"/>
      <c r="AA317" s="46"/>
      <c r="AB317" s="46"/>
      <c r="AC317" s="46"/>
    </row>
    <row r="318" spans="9:29" ht="14.25">
      <c r="I318" s="46"/>
      <c r="J318" s="46"/>
      <c r="K318" s="46"/>
      <c r="L318" s="46"/>
      <c r="M318" s="46"/>
      <c r="N318" s="46"/>
      <c r="O318" s="46"/>
      <c r="P318" s="46"/>
      <c r="Q318" s="46"/>
      <c r="R318" s="46"/>
      <c r="S318" s="46"/>
      <c r="T318" s="46"/>
      <c r="U318" s="46"/>
      <c r="V318" s="46"/>
      <c r="W318" s="46"/>
      <c r="X318" s="46"/>
      <c r="Y318" s="46"/>
      <c r="Z318" s="46"/>
      <c r="AA318" s="46"/>
      <c r="AB318" s="46"/>
      <c r="AC318" s="46"/>
    </row>
    <row r="319" spans="9:29" ht="14.25">
      <c r="I319" s="46"/>
      <c r="J319" s="46"/>
      <c r="K319" s="46"/>
      <c r="L319" s="46"/>
      <c r="M319" s="46"/>
      <c r="N319" s="46"/>
      <c r="O319" s="46"/>
      <c r="P319" s="46"/>
      <c r="Q319" s="46"/>
      <c r="R319" s="46"/>
      <c r="S319" s="46"/>
      <c r="T319" s="46"/>
      <c r="U319" s="46"/>
      <c r="V319" s="46"/>
      <c r="W319" s="46"/>
      <c r="X319" s="46"/>
      <c r="Y319" s="46"/>
      <c r="Z319" s="46"/>
      <c r="AA319" s="46"/>
      <c r="AB319" s="46"/>
      <c r="AC319" s="46"/>
    </row>
    <row r="320" spans="9:29" ht="14.25">
      <c r="I320" s="46"/>
      <c r="J320" s="46"/>
      <c r="K320" s="46"/>
      <c r="L320" s="46"/>
      <c r="M320" s="46"/>
      <c r="N320" s="46"/>
      <c r="O320" s="46"/>
      <c r="P320" s="46"/>
      <c r="Q320" s="46"/>
      <c r="R320" s="46"/>
      <c r="S320" s="46"/>
      <c r="T320" s="46"/>
      <c r="U320" s="46"/>
      <c r="V320" s="46"/>
      <c r="W320" s="46"/>
      <c r="X320" s="46"/>
      <c r="Y320" s="46"/>
      <c r="Z320" s="46"/>
      <c r="AA320" s="46"/>
      <c r="AB320" s="46"/>
      <c r="AC320" s="46"/>
    </row>
    <row r="321" spans="9:29" ht="14.25">
      <c r="I321" s="46"/>
      <c r="J321" s="46"/>
      <c r="K321" s="46"/>
      <c r="L321" s="46"/>
      <c r="M321" s="46"/>
      <c r="N321" s="46"/>
      <c r="O321" s="46"/>
      <c r="P321" s="46"/>
      <c r="Q321" s="46"/>
      <c r="R321" s="46"/>
      <c r="S321" s="46"/>
      <c r="T321" s="46"/>
      <c r="U321" s="46"/>
      <c r="V321" s="46"/>
      <c r="W321" s="46"/>
      <c r="X321" s="46"/>
      <c r="Y321" s="46"/>
      <c r="Z321" s="46"/>
      <c r="AA321" s="46"/>
      <c r="AB321" s="46"/>
      <c r="AC321" s="46"/>
    </row>
    <row r="322" spans="9:29" ht="14.25">
      <c r="I322" s="46"/>
      <c r="J322" s="46"/>
      <c r="K322" s="46"/>
      <c r="L322" s="46"/>
      <c r="M322" s="46"/>
      <c r="N322" s="46"/>
      <c r="O322" s="46"/>
      <c r="P322" s="46"/>
      <c r="Q322" s="46"/>
      <c r="R322" s="46"/>
      <c r="S322" s="46"/>
      <c r="T322" s="46"/>
      <c r="U322" s="46"/>
      <c r="V322" s="46"/>
      <c r="W322" s="46"/>
      <c r="X322" s="46"/>
      <c r="Y322" s="46"/>
      <c r="Z322" s="46"/>
      <c r="AA322" s="46"/>
      <c r="AB322" s="46"/>
      <c r="AC322" s="46"/>
    </row>
    <row r="323" spans="9:29" ht="14.25">
      <c r="I323" s="46"/>
      <c r="J323" s="46"/>
      <c r="K323" s="46"/>
      <c r="L323" s="46"/>
      <c r="M323" s="46"/>
      <c r="N323" s="46"/>
      <c r="O323" s="46"/>
      <c r="P323" s="46"/>
      <c r="Q323" s="46"/>
      <c r="R323" s="46"/>
      <c r="S323" s="46"/>
      <c r="T323" s="46"/>
      <c r="U323" s="46"/>
      <c r="V323" s="46"/>
      <c r="W323" s="46"/>
      <c r="X323" s="46"/>
      <c r="Y323" s="46"/>
      <c r="Z323" s="46"/>
      <c r="AA323" s="46"/>
      <c r="AB323" s="46"/>
      <c r="AC323" s="46"/>
    </row>
    <row r="324" spans="9:29" ht="14.25">
      <c r="I324" s="46"/>
      <c r="J324" s="46"/>
      <c r="K324" s="46"/>
      <c r="L324" s="46"/>
      <c r="M324" s="46"/>
      <c r="N324" s="46"/>
      <c r="O324" s="46"/>
      <c r="P324" s="46"/>
      <c r="Q324" s="46"/>
      <c r="R324" s="46"/>
      <c r="S324" s="46"/>
      <c r="T324" s="46"/>
      <c r="U324" s="46"/>
      <c r="V324" s="46"/>
      <c r="W324" s="46"/>
      <c r="X324" s="46"/>
      <c r="Y324" s="46"/>
      <c r="Z324" s="46"/>
      <c r="AA324" s="46"/>
      <c r="AB324" s="46"/>
      <c r="AC324" s="46"/>
    </row>
    <row r="325" spans="9:29" ht="14.25">
      <c r="I325" s="46"/>
      <c r="J325" s="46"/>
      <c r="K325" s="46"/>
      <c r="L325" s="46"/>
      <c r="M325" s="46"/>
      <c r="N325" s="46"/>
      <c r="O325" s="46"/>
      <c r="P325" s="46"/>
      <c r="Q325" s="46"/>
      <c r="R325" s="46"/>
      <c r="S325" s="46"/>
      <c r="T325" s="46"/>
      <c r="U325" s="46"/>
      <c r="V325" s="46"/>
      <c r="W325" s="46"/>
      <c r="X325" s="46"/>
      <c r="Y325" s="46"/>
      <c r="Z325" s="46"/>
      <c r="AA325" s="46"/>
      <c r="AB325" s="46"/>
      <c r="AC325" s="46"/>
    </row>
    <row r="326" spans="9:29" ht="14.25">
      <c r="I326" s="46"/>
      <c r="J326" s="46"/>
      <c r="K326" s="46"/>
      <c r="L326" s="46"/>
      <c r="M326" s="46"/>
      <c r="N326" s="46"/>
      <c r="O326" s="46"/>
      <c r="P326" s="46"/>
      <c r="Q326" s="46"/>
      <c r="R326" s="46"/>
      <c r="S326" s="46"/>
      <c r="T326" s="46"/>
      <c r="U326" s="46"/>
      <c r="V326" s="46"/>
      <c r="W326" s="46"/>
      <c r="X326" s="46"/>
      <c r="Y326" s="46"/>
      <c r="Z326" s="46"/>
      <c r="AA326" s="46"/>
      <c r="AB326" s="46"/>
      <c r="AC326" s="46"/>
    </row>
    <row r="327" spans="9:29" ht="14.25">
      <c r="I327" s="46"/>
      <c r="J327" s="46"/>
      <c r="K327" s="46"/>
      <c r="L327" s="46"/>
      <c r="M327" s="46"/>
      <c r="N327" s="46"/>
      <c r="O327" s="46"/>
      <c r="P327" s="46"/>
      <c r="Q327" s="46"/>
      <c r="R327" s="46"/>
      <c r="S327" s="46"/>
      <c r="T327" s="46"/>
      <c r="U327" s="46"/>
      <c r="V327" s="46"/>
      <c r="W327" s="46"/>
      <c r="X327" s="46"/>
      <c r="Y327" s="46"/>
      <c r="Z327" s="46"/>
      <c r="AA327" s="46"/>
      <c r="AB327" s="46"/>
      <c r="AC327" s="46"/>
    </row>
    <row r="328" spans="9:29" ht="14.25">
      <c r="I328" s="46"/>
      <c r="J328" s="46"/>
      <c r="K328" s="46"/>
      <c r="L328" s="46"/>
      <c r="M328" s="46"/>
      <c r="N328" s="46"/>
      <c r="O328" s="46"/>
      <c r="P328" s="46"/>
      <c r="Q328" s="46"/>
      <c r="R328" s="46"/>
      <c r="S328" s="46"/>
      <c r="T328" s="46"/>
      <c r="U328" s="46"/>
      <c r="V328" s="46"/>
      <c r="W328" s="46"/>
      <c r="X328" s="46"/>
      <c r="Y328" s="46"/>
      <c r="Z328" s="46"/>
      <c r="AA328" s="46"/>
      <c r="AB328" s="46"/>
      <c r="AC328" s="46"/>
    </row>
    <row r="329" spans="9:29" ht="14.25">
      <c r="I329" s="46"/>
      <c r="J329" s="46"/>
      <c r="K329" s="46"/>
      <c r="L329" s="46"/>
      <c r="M329" s="46"/>
      <c r="N329" s="46"/>
      <c r="O329" s="46"/>
      <c r="P329" s="46"/>
      <c r="Q329" s="46"/>
      <c r="R329" s="46"/>
      <c r="S329" s="46"/>
      <c r="T329" s="46"/>
      <c r="U329" s="46"/>
      <c r="V329" s="46"/>
      <c r="W329" s="46"/>
      <c r="X329" s="46"/>
      <c r="Y329" s="46"/>
      <c r="Z329" s="46"/>
      <c r="AA329" s="46"/>
      <c r="AB329" s="46"/>
      <c r="AC329" s="46"/>
    </row>
    <row r="330" spans="9:29" ht="14.25">
      <c r="I330" s="46"/>
      <c r="J330" s="46"/>
      <c r="K330" s="46"/>
      <c r="L330" s="46"/>
      <c r="M330" s="46"/>
      <c r="N330" s="46"/>
      <c r="O330" s="46"/>
      <c r="P330" s="46"/>
      <c r="Q330" s="46"/>
      <c r="R330" s="46"/>
      <c r="S330" s="46"/>
      <c r="T330" s="46"/>
      <c r="U330" s="46"/>
      <c r="V330" s="46"/>
      <c r="W330" s="46"/>
      <c r="X330" s="46"/>
      <c r="Y330" s="46"/>
      <c r="Z330" s="46"/>
      <c r="AA330" s="46"/>
      <c r="AB330" s="46"/>
      <c r="AC330" s="46"/>
    </row>
    <row r="331" spans="9:29" ht="14.25">
      <c r="I331" s="46"/>
      <c r="J331" s="46"/>
      <c r="K331" s="46"/>
      <c r="L331" s="46"/>
      <c r="M331" s="46"/>
      <c r="N331" s="46"/>
      <c r="O331" s="46"/>
      <c r="P331" s="46"/>
      <c r="Q331" s="46"/>
      <c r="R331" s="46"/>
      <c r="S331" s="46"/>
      <c r="T331" s="46"/>
      <c r="U331" s="46"/>
      <c r="V331" s="46"/>
      <c r="W331" s="46"/>
      <c r="X331" s="46"/>
      <c r="Y331" s="46"/>
      <c r="Z331" s="46"/>
      <c r="AA331" s="46"/>
      <c r="AB331" s="46"/>
      <c r="AC331" s="46"/>
    </row>
    <row r="332" spans="9:29" ht="14.25">
      <c r="I332" s="46"/>
      <c r="J332" s="46"/>
      <c r="K332" s="46"/>
      <c r="L332" s="46"/>
      <c r="M332" s="46"/>
      <c r="N332" s="46"/>
      <c r="O332" s="46"/>
      <c r="P332" s="46"/>
      <c r="Q332" s="46"/>
      <c r="R332" s="46"/>
      <c r="S332" s="46"/>
      <c r="T332" s="46"/>
      <c r="U332" s="46"/>
      <c r="V332" s="46"/>
      <c r="W332" s="46"/>
      <c r="X332" s="46"/>
      <c r="Y332" s="46"/>
      <c r="Z332" s="46"/>
      <c r="AA332" s="46"/>
      <c r="AB332" s="46"/>
      <c r="AC332" s="46"/>
    </row>
    <row r="333" spans="9:29" ht="14.25">
      <c r="I333" s="46"/>
      <c r="J333" s="46"/>
      <c r="K333" s="46"/>
      <c r="L333" s="46"/>
      <c r="M333" s="46"/>
      <c r="N333" s="46"/>
      <c r="O333" s="46"/>
      <c r="P333" s="46"/>
      <c r="Q333" s="46"/>
      <c r="R333" s="46"/>
      <c r="S333" s="46"/>
      <c r="T333" s="46"/>
      <c r="U333" s="46"/>
      <c r="V333" s="46"/>
      <c r="W333" s="46"/>
      <c r="X333" s="46"/>
      <c r="Y333" s="46"/>
      <c r="Z333" s="46"/>
      <c r="AA333" s="46"/>
      <c r="AB333" s="46"/>
      <c r="AC333" s="46"/>
    </row>
    <row r="334" spans="9:29" ht="14.25">
      <c r="I334" s="46"/>
      <c r="J334" s="46"/>
      <c r="K334" s="46"/>
      <c r="L334" s="46"/>
      <c r="M334" s="46"/>
      <c r="N334" s="46"/>
      <c r="O334" s="46"/>
      <c r="P334" s="46"/>
      <c r="Q334" s="46"/>
      <c r="R334" s="46"/>
      <c r="S334" s="46"/>
      <c r="T334" s="46"/>
      <c r="U334" s="46"/>
      <c r="V334" s="46"/>
      <c r="W334" s="46"/>
      <c r="X334" s="46"/>
      <c r="Y334" s="46"/>
      <c r="Z334" s="46"/>
      <c r="AA334" s="46"/>
      <c r="AB334" s="46"/>
      <c r="AC334" s="46"/>
    </row>
    <row r="335" spans="9:29" ht="14.25">
      <c r="I335" s="46"/>
      <c r="J335" s="46"/>
      <c r="K335" s="46"/>
      <c r="L335" s="46"/>
      <c r="M335" s="46"/>
      <c r="N335" s="46"/>
      <c r="O335" s="46"/>
      <c r="P335" s="46"/>
      <c r="Q335" s="46"/>
      <c r="R335" s="46"/>
      <c r="S335" s="46"/>
      <c r="T335" s="46"/>
      <c r="U335" s="46"/>
      <c r="V335" s="46"/>
      <c r="W335" s="46"/>
      <c r="X335" s="46"/>
      <c r="Y335" s="46"/>
      <c r="Z335" s="46"/>
      <c r="AA335" s="46"/>
      <c r="AB335" s="46"/>
      <c r="AC335" s="46"/>
    </row>
    <row r="336" spans="9:29" ht="14.25">
      <c r="I336" s="46"/>
      <c r="J336" s="46"/>
      <c r="K336" s="46"/>
      <c r="L336" s="46"/>
      <c r="M336" s="46"/>
      <c r="N336" s="46"/>
      <c r="O336" s="46"/>
      <c r="P336" s="46"/>
      <c r="Q336" s="46"/>
      <c r="R336" s="46"/>
      <c r="S336" s="46"/>
      <c r="T336" s="46"/>
      <c r="U336" s="46"/>
      <c r="V336" s="46"/>
      <c r="W336" s="46"/>
      <c r="X336" s="46"/>
      <c r="Y336" s="46"/>
      <c r="Z336" s="46"/>
      <c r="AA336" s="46"/>
      <c r="AB336" s="46"/>
      <c r="AC336" s="46"/>
    </row>
    <row r="337" spans="9:29" ht="14.25">
      <c r="I337" s="46"/>
      <c r="J337" s="46"/>
      <c r="K337" s="46"/>
      <c r="L337" s="46"/>
      <c r="M337" s="46"/>
      <c r="N337" s="46"/>
      <c r="O337" s="46"/>
      <c r="P337" s="46"/>
      <c r="Q337" s="46"/>
      <c r="R337" s="46"/>
      <c r="S337" s="46"/>
      <c r="T337" s="46"/>
      <c r="U337" s="46"/>
      <c r="V337" s="46"/>
      <c r="W337" s="46"/>
      <c r="X337" s="46"/>
      <c r="Y337" s="46"/>
      <c r="Z337" s="46"/>
      <c r="AA337" s="46"/>
      <c r="AB337" s="46"/>
      <c r="AC337" s="46"/>
    </row>
    <row r="338" spans="9:29" ht="14.25">
      <c r="I338" s="46"/>
      <c r="J338" s="46"/>
      <c r="K338" s="46"/>
      <c r="L338" s="46"/>
      <c r="M338" s="46"/>
      <c r="N338" s="46"/>
      <c r="O338" s="46"/>
      <c r="P338" s="46"/>
      <c r="Q338" s="46"/>
      <c r="R338" s="46"/>
      <c r="S338" s="46"/>
      <c r="T338" s="46"/>
      <c r="U338" s="46"/>
      <c r="V338" s="46"/>
      <c r="W338" s="46"/>
      <c r="X338" s="46"/>
      <c r="Y338" s="46"/>
      <c r="Z338" s="46"/>
      <c r="AA338" s="46"/>
      <c r="AB338" s="46"/>
      <c r="AC338" s="46"/>
    </row>
    <row r="339" spans="9:29" ht="14.25">
      <c r="I339" s="46"/>
      <c r="J339" s="46"/>
      <c r="K339" s="46"/>
      <c r="L339" s="46"/>
      <c r="M339" s="46"/>
      <c r="N339" s="46"/>
      <c r="O339" s="46"/>
      <c r="P339" s="46"/>
      <c r="Q339" s="46"/>
      <c r="R339" s="46"/>
      <c r="S339" s="46"/>
      <c r="T339" s="46"/>
      <c r="U339" s="46"/>
      <c r="V339" s="46"/>
      <c r="W339" s="46"/>
      <c r="X339" s="46"/>
      <c r="Y339" s="46"/>
      <c r="Z339" s="46"/>
      <c r="AA339" s="46"/>
      <c r="AB339" s="46"/>
      <c r="AC339" s="46"/>
    </row>
    <row r="340" spans="9:29" ht="14.25">
      <c r="I340" s="46"/>
      <c r="J340" s="46"/>
      <c r="K340" s="46"/>
      <c r="L340" s="46"/>
      <c r="M340" s="46"/>
      <c r="N340" s="46"/>
      <c r="O340" s="46"/>
      <c r="P340" s="46"/>
      <c r="Q340" s="46"/>
      <c r="R340" s="46"/>
      <c r="S340" s="46"/>
      <c r="T340" s="46"/>
      <c r="U340" s="46"/>
      <c r="V340" s="46"/>
      <c r="W340" s="46"/>
      <c r="X340" s="46"/>
      <c r="Y340" s="46"/>
      <c r="Z340" s="46"/>
      <c r="AA340" s="46"/>
      <c r="AB340" s="46"/>
      <c r="AC340" s="46"/>
    </row>
    <row r="341" spans="9:29" ht="14.25">
      <c r="I341" s="46"/>
      <c r="J341" s="46"/>
      <c r="K341" s="46"/>
      <c r="L341" s="46"/>
      <c r="M341" s="46"/>
      <c r="N341" s="46"/>
      <c r="O341" s="46"/>
      <c r="P341" s="46"/>
      <c r="Q341" s="46"/>
      <c r="R341" s="46"/>
      <c r="S341" s="46"/>
      <c r="T341" s="46"/>
      <c r="U341" s="46"/>
      <c r="V341" s="46"/>
      <c r="W341" s="46"/>
      <c r="X341" s="46"/>
      <c r="Y341" s="46"/>
      <c r="Z341" s="46"/>
      <c r="AA341" s="46"/>
      <c r="AB341" s="46"/>
      <c r="AC341" s="46"/>
    </row>
    <row r="342" spans="9:29" ht="14.25">
      <c r="I342" s="46"/>
      <c r="J342" s="46"/>
      <c r="K342" s="46"/>
      <c r="L342" s="46"/>
      <c r="M342" s="46"/>
      <c r="N342" s="46"/>
      <c r="O342" s="46"/>
      <c r="P342" s="46"/>
      <c r="Q342" s="46"/>
      <c r="R342" s="46"/>
      <c r="S342" s="46"/>
      <c r="T342" s="46"/>
      <c r="U342" s="46"/>
      <c r="V342" s="46"/>
      <c r="W342" s="46"/>
      <c r="X342" s="46"/>
      <c r="Y342" s="46"/>
      <c r="Z342" s="46"/>
      <c r="AA342" s="46"/>
      <c r="AB342" s="46"/>
      <c r="AC342" s="46"/>
    </row>
    <row r="343" spans="9:29" ht="14.25">
      <c r="I343" s="46"/>
      <c r="J343" s="46"/>
      <c r="K343" s="46"/>
      <c r="L343" s="46"/>
      <c r="M343" s="46"/>
      <c r="N343" s="46"/>
      <c r="O343" s="46"/>
      <c r="P343" s="46"/>
      <c r="Q343" s="46"/>
      <c r="R343" s="46"/>
      <c r="S343" s="46"/>
      <c r="T343" s="46"/>
      <c r="U343" s="46"/>
      <c r="V343" s="46"/>
      <c r="W343" s="46"/>
      <c r="X343" s="46"/>
      <c r="Y343" s="46"/>
      <c r="Z343" s="46"/>
      <c r="AA343" s="46"/>
      <c r="AB343" s="46"/>
      <c r="AC343" s="46"/>
    </row>
    <row r="344" spans="9:29" ht="14.25">
      <c r="I344" s="46"/>
      <c r="J344" s="46"/>
      <c r="K344" s="46"/>
      <c r="L344" s="46"/>
      <c r="M344" s="46"/>
      <c r="N344" s="46"/>
      <c r="O344" s="46"/>
      <c r="P344" s="46"/>
      <c r="Q344" s="46"/>
      <c r="R344" s="46"/>
      <c r="S344" s="46"/>
      <c r="T344" s="46"/>
      <c r="U344" s="46"/>
      <c r="V344" s="46"/>
      <c r="W344" s="46"/>
      <c r="X344" s="46"/>
      <c r="Y344" s="46"/>
      <c r="Z344" s="46"/>
      <c r="AA344" s="46"/>
      <c r="AB344" s="46"/>
      <c r="AC344" s="46"/>
    </row>
    <row r="345" spans="9:29" ht="14.25">
      <c r="I345" s="46"/>
      <c r="J345" s="46"/>
      <c r="K345" s="46"/>
      <c r="L345" s="46"/>
      <c r="M345" s="46"/>
      <c r="N345" s="46"/>
      <c r="O345" s="46"/>
      <c r="P345" s="46"/>
      <c r="Q345" s="46"/>
      <c r="R345" s="46"/>
      <c r="S345" s="46"/>
      <c r="T345" s="46"/>
      <c r="U345" s="46"/>
      <c r="V345" s="46"/>
      <c r="W345" s="46"/>
      <c r="X345" s="46"/>
      <c r="Y345" s="46"/>
      <c r="Z345" s="46"/>
      <c r="AA345" s="46"/>
      <c r="AB345" s="46"/>
      <c r="AC345" s="46"/>
    </row>
    <row r="346" spans="9:29" ht="14.25">
      <c r="I346" s="46"/>
      <c r="J346" s="46"/>
      <c r="K346" s="46"/>
      <c r="L346" s="46"/>
      <c r="M346" s="46"/>
      <c r="N346" s="46"/>
      <c r="O346" s="46"/>
      <c r="P346" s="46"/>
      <c r="Q346" s="46"/>
      <c r="R346" s="46"/>
      <c r="S346" s="46"/>
      <c r="T346" s="46"/>
      <c r="U346" s="46"/>
      <c r="V346" s="46"/>
      <c r="W346" s="46"/>
      <c r="X346" s="46"/>
      <c r="Y346" s="46"/>
      <c r="Z346" s="46"/>
      <c r="AA346" s="46"/>
      <c r="AB346" s="46"/>
      <c r="AC346" s="46"/>
    </row>
    <row r="347" spans="9:29" ht="14.25">
      <c r="I347" s="46"/>
      <c r="J347" s="46"/>
      <c r="K347" s="46"/>
      <c r="L347" s="46"/>
      <c r="M347" s="46"/>
      <c r="N347" s="46"/>
      <c r="O347" s="46"/>
      <c r="P347" s="46"/>
      <c r="Q347" s="46"/>
      <c r="R347" s="46"/>
      <c r="S347" s="46"/>
      <c r="T347" s="46"/>
      <c r="U347" s="46"/>
      <c r="V347" s="46"/>
      <c r="W347" s="46"/>
      <c r="X347" s="46"/>
      <c r="Y347" s="46"/>
      <c r="Z347" s="46"/>
      <c r="AA347" s="46"/>
      <c r="AB347" s="46"/>
      <c r="AC347" s="46"/>
    </row>
    <row r="348" spans="9:29" ht="14.25">
      <c r="I348" s="46"/>
      <c r="J348" s="46"/>
      <c r="K348" s="46"/>
      <c r="L348" s="46"/>
      <c r="M348" s="46"/>
      <c r="N348" s="46"/>
      <c r="O348" s="46"/>
      <c r="P348" s="46"/>
      <c r="Q348" s="46"/>
      <c r="R348" s="46"/>
      <c r="S348" s="46"/>
      <c r="T348" s="46"/>
      <c r="U348" s="46"/>
      <c r="V348" s="46"/>
      <c r="W348" s="46"/>
      <c r="X348" s="46"/>
      <c r="Y348" s="46"/>
      <c r="Z348" s="46"/>
      <c r="AA348" s="46"/>
      <c r="AB348" s="46"/>
      <c r="AC348" s="46"/>
    </row>
    <row r="349" spans="9:29" ht="14.25">
      <c r="I349" s="46"/>
      <c r="J349" s="46"/>
      <c r="K349" s="46"/>
      <c r="L349" s="46"/>
      <c r="M349" s="46"/>
      <c r="N349" s="46"/>
      <c r="O349" s="46"/>
      <c r="P349" s="46"/>
      <c r="Q349" s="46"/>
      <c r="R349" s="46"/>
      <c r="S349" s="46"/>
      <c r="T349" s="46"/>
      <c r="U349" s="46"/>
      <c r="V349" s="46"/>
      <c r="W349" s="46"/>
      <c r="X349" s="46"/>
      <c r="Y349" s="46"/>
      <c r="Z349" s="46"/>
      <c r="AA349" s="46"/>
      <c r="AB349" s="46"/>
      <c r="AC349" s="46"/>
    </row>
    <row r="350" spans="9:29" ht="14.25">
      <c r="I350" s="46"/>
      <c r="J350" s="46"/>
      <c r="K350" s="46"/>
      <c r="L350" s="46"/>
      <c r="M350" s="46"/>
      <c r="N350" s="46"/>
      <c r="O350" s="46"/>
      <c r="P350" s="46"/>
      <c r="Q350" s="46"/>
      <c r="R350" s="46"/>
      <c r="S350" s="46"/>
      <c r="T350" s="46"/>
      <c r="U350" s="46"/>
      <c r="V350" s="46"/>
      <c r="W350" s="46"/>
      <c r="X350" s="46"/>
      <c r="Y350" s="46"/>
      <c r="Z350" s="46"/>
      <c r="AA350" s="46"/>
      <c r="AB350" s="46"/>
      <c r="AC350" s="46"/>
    </row>
    <row r="351" spans="9:29" ht="14.25">
      <c r="I351" s="46"/>
      <c r="J351" s="46"/>
      <c r="K351" s="46"/>
      <c r="L351" s="46"/>
      <c r="M351" s="46"/>
      <c r="N351" s="46"/>
      <c r="O351" s="46"/>
      <c r="P351" s="46"/>
      <c r="Q351" s="46"/>
      <c r="R351" s="46"/>
      <c r="S351" s="46"/>
      <c r="T351" s="46"/>
      <c r="U351" s="46"/>
      <c r="V351" s="46"/>
      <c r="W351" s="46"/>
      <c r="X351" s="46"/>
      <c r="Y351" s="46"/>
      <c r="Z351" s="46"/>
      <c r="AA351" s="46"/>
      <c r="AB351" s="46"/>
      <c r="AC351" s="46"/>
    </row>
    <row r="352" spans="9:29" ht="14.25">
      <c r="I352" s="46"/>
      <c r="J352" s="46"/>
      <c r="K352" s="46"/>
      <c r="L352" s="46"/>
      <c r="M352" s="46"/>
      <c r="N352" s="46"/>
      <c r="O352" s="46"/>
      <c r="P352" s="46"/>
      <c r="Q352" s="46"/>
      <c r="R352" s="46"/>
      <c r="S352" s="46"/>
      <c r="T352" s="46"/>
      <c r="U352" s="46"/>
      <c r="V352" s="46"/>
      <c r="W352" s="46"/>
      <c r="X352" s="46"/>
      <c r="Y352" s="46"/>
      <c r="Z352" s="46"/>
      <c r="AA352" s="46"/>
      <c r="AB352" s="46"/>
      <c r="AC352" s="46"/>
    </row>
    <row r="353" spans="9:29" ht="14.25">
      <c r="I353" s="46"/>
      <c r="J353" s="46"/>
      <c r="K353" s="46"/>
      <c r="L353" s="46"/>
      <c r="M353" s="46"/>
      <c r="N353" s="46"/>
      <c r="O353" s="46"/>
      <c r="P353" s="46"/>
      <c r="Q353" s="46"/>
      <c r="R353" s="46"/>
      <c r="S353" s="46"/>
      <c r="T353" s="46"/>
      <c r="U353" s="46"/>
      <c r="V353" s="46"/>
      <c r="W353" s="46"/>
      <c r="X353" s="46"/>
      <c r="Y353" s="46"/>
      <c r="Z353" s="46"/>
      <c r="AA353" s="46"/>
      <c r="AB353" s="46"/>
      <c r="AC353" s="46"/>
    </row>
    <row r="354" spans="9:29" ht="14.25">
      <c r="I354" s="46"/>
      <c r="J354" s="46"/>
      <c r="K354" s="46"/>
      <c r="L354" s="46"/>
      <c r="M354" s="46"/>
      <c r="N354" s="46"/>
      <c r="O354" s="46"/>
      <c r="P354" s="46"/>
      <c r="Q354" s="46"/>
      <c r="R354" s="46"/>
      <c r="S354" s="46"/>
      <c r="T354" s="46"/>
      <c r="U354" s="46"/>
      <c r="V354" s="46"/>
      <c r="W354" s="46"/>
      <c r="X354" s="46"/>
      <c r="Y354" s="46"/>
      <c r="Z354" s="46"/>
      <c r="AA354" s="46"/>
      <c r="AB354" s="46"/>
      <c r="AC354" s="46"/>
    </row>
    <row r="355" spans="9:29" ht="14.25">
      <c r="I355" s="46"/>
      <c r="J355" s="46"/>
      <c r="K355" s="46"/>
      <c r="L355" s="46"/>
      <c r="M355" s="46"/>
      <c r="N355" s="46"/>
      <c r="O355" s="46"/>
      <c r="P355" s="46"/>
      <c r="Q355" s="46"/>
      <c r="R355" s="46"/>
      <c r="S355" s="46"/>
      <c r="T355" s="46"/>
      <c r="U355" s="46"/>
      <c r="V355" s="46"/>
      <c r="W355" s="46"/>
      <c r="X355" s="46"/>
      <c r="Y355" s="46"/>
      <c r="Z355" s="46"/>
      <c r="AA355" s="46"/>
      <c r="AB355" s="46"/>
      <c r="AC355" s="46"/>
    </row>
    <row r="356" spans="9:29" ht="14.25">
      <c r="I356" s="46"/>
      <c r="J356" s="46"/>
      <c r="K356" s="46"/>
      <c r="L356" s="46"/>
      <c r="M356" s="46"/>
      <c r="N356" s="46"/>
      <c r="O356" s="46"/>
      <c r="P356" s="46"/>
      <c r="Q356" s="46"/>
      <c r="R356" s="46"/>
      <c r="S356" s="46"/>
      <c r="T356" s="46"/>
      <c r="U356" s="46"/>
      <c r="V356" s="46"/>
      <c r="W356" s="46"/>
      <c r="X356" s="46"/>
      <c r="Y356" s="46"/>
      <c r="Z356" s="46"/>
      <c r="AA356" s="46"/>
      <c r="AB356" s="46"/>
      <c r="AC356" s="46"/>
    </row>
    <row r="357" spans="9:29" ht="14.25">
      <c r="I357" s="46"/>
      <c r="J357" s="46"/>
      <c r="K357" s="46"/>
      <c r="L357" s="46"/>
      <c r="M357" s="46"/>
      <c r="N357" s="46"/>
      <c r="O357" s="46"/>
      <c r="P357" s="46"/>
      <c r="Q357" s="46"/>
      <c r="R357" s="46"/>
      <c r="S357" s="46"/>
      <c r="T357" s="46"/>
      <c r="U357" s="46"/>
      <c r="V357" s="46"/>
      <c r="W357" s="46"/>
      <c r="X357" s="46"/>
      <c r="Y357" s="46"/>
      <c r="Z357" s="46"/>
      <c r="AA357" s="46"/>
      <c r="AB357" s="46"/>
      <c r="AC357" s="46"/>
    </row>
    <row r="358" spans="9:29" ht="14.25">
      <c r="I358" s="46"/>
      <c r="J358" s="46"/>
      <c r="K358" s="46"/>
      <c r="L358" s="46"/>
      <c r="M358" s="46"/>
      <c r="N358" s="46"/>
      <c r="O358" s="46"/>
      <c r="P358" s="46"/>
      <c r="Q358" s="46"/>
      <c r="R358" s="46"/>
      <c r="S358" s="46"/>
      <c r="T358" s="46"/>
      <c r="U358" s="46"/>
      <c r="V358" s="46"/>
      <c r="W358" s="46"/>
      <c r="X358" s="46"/>
      <c r="Y358" s="46"/>
      <c r="Z358" s="46"/>
      <c r="AA358" s="46"/>
      <c r="AB358" s="46"/>
      <c r="AC358" s="46"/>
    </row>
    <row r="359" spans="9:29" ht="14.25">
      <c r="I359" s="46"/>
      <c r="J359" s="46"/>
      <c r="K359" s="46"/>
      <c r="L359" s="46"/>
      <c r="M359" s="46"/>
      <c r="N359" s="46"/>
      <c r="O359" s="46"/>
      <c r="P359" s="46"/>
      <c r="Q359" s="46"/>
      <c r="R359" s="46"/>
      <c r="S359" s="46"/>
      <c r="T359" s="46"/>
      <c r="U359" s="46"/>
      <c r="V359" s="46"/>
      <c r="W359" s="46"/>
      <c r="X359" s="46"/>
      <c r="Y359" s="46"/>
      <c r="Z359" s="46"/>
      <c r="AA359" s="46"/>
      <c r="AB359" s="46"/>
      <c r="AC359" s="46"/>
    </row>
    <row r="360" spans="9:29" ht="14.25">
      <c r="I360" s="46"/>
      <c r="J360" s="46"/>
      <c r="K360" s="46"/>
      <c r="L360" s="46"/>
      <c r="M360" s="46"/>
      <c r="N360" s="46"/>
      <c r="O360" s="46"/>
      <c r="P360" s="46"/>
      <c r="Q360" s="46"/>
      <c r="R360" s="46"/>
      <c r="S360" s="46"/>
      <c r="T360" s="46"/>
      <c r="U360" s="46"/>
      <c r="V360" s="46"/>
      <c r="W360" s="46"/>
      <c r="X360" s="46"/>
      <c r="Y360" s="46"/>
      <c r="Z360" s="46"/>
      <c r="AA360" s="46"/>
      <c r="AB360" s="46"/>
      <c r="AC360" s="46"/>
    </row>
    <row r="361" spans="9:29" ht="14.25">
      <c r="I361" s="46"/>
      <c r="J361" s="46"/>
      <c r="K361" s="46"/>
      <c r="L361" s="46"/>
      <c r="M361" s="46"/>
      <c r="N361" s="46"/>
      <c r="O361" s="46"/>
      <c r="P361" s="46"/>
      <c r="Q361" s="46"/>
      <c r="R361" s="46"/>
      <c r="S361" s="46"/>
      <c r="T361" s="46"/>
      <c r="U361" s="46"/>
      <c r="V361" s="46"/>
      <c r="W361" s="46"/>
      <c r="X361" s="46"/>
      <c r="Y361" s="46"/>
      <c r="Z361" s="46"/>
      <c r="AA361" s="46"/>
      <c r="AB361" s="46"/>
      <c r="AC361" s="46"/>
    </row>
    <row r="362" spans="9:29" ht="14.25">
      <c r="I362" s="46"/>
      <c r="J362" s="46"/>
      <c r="K362" s="46"/>
      <c r="L362" s="46"/>
      <c r="M362" s="46"/>
      <c r="N362" s="46"/>
      <c r="O362" s="46"/>
      <c r="P362" s="46"/>
      <c r="Q362" s="46"/>
      <c r="R362" s="46"/>
      <c r="S362" s="46"/>
      <c r="T362" s="46"/>
      <c r="U362" s="46"/>
      <c r="V362" s="46"/>
      <c r="W362" s="46"/>
      <c r="X362" s="46"/>
      <c r="Y362" s="46"/>
      <c r="Z362" s="46"/>
      <c r="AA362" s="46"/>
      <c r="AB362" s="46"/>
      <c r="AC362" s="46"/>
    </row>
    <row r="363" spans="9:29" ht="14.25">
      <c r="I363" s="46"/>
      <c r="J363" s="46"/>
      <c r="K363" s="46"/>
      <c r="L363" s="46"/>
      <c r="M363" s="46"/>
      <c r="N363" s="46"/>
      <c r="O363" s="46"/>
      <c r="P363" s="46"/>
      <c r="Q363" s="46"/>
      <c r="R363" s="46"/>
      <c r="S363" s="46"/>
      <c r="T363" s="46"/>
      <c r="U363" s="46"/>
      <c r="V363" s="46"/>
      <c r="W363" s="46"/>
      <c r="X363" s="46"/>
      <c r="Y363" s="46"/>
      <c r="Z363" s="46"/>
      <c r="AA363" s="46"/>
      <c r="AB363" s="46"/>
      <c r="AC363" s="46"/>
    </row>
    <row r="364" spans="9:29" ht="14.25">
      <c r="I364" s="46"/>
      <c r="J364" s="46"/>
      <c r="K364" s="46"/>
      <c r="L364" s="46"/>
      <c r="M364" s="46"/>
      <c r="N364" s="46"/>
      <c r="O364" s="46"/>
      <c r="P364" s="46"/>
      <c r="Q364" s="46"/>
      <c r="R364" s="46"/>
      <c r="S364" s="46"/>
      <c r="T364" s="46"/>
      <c r="U364" s="46"/>
      <c r="V364" s="46"/>
      <c r="W364" s="46"/>
      <c r="X364" s="46"/>
      <c r="Y364" s="46"/>
      <c r="Z364" s="46"/>
      <c r="AA364" s="46"/>
      <c r="AB364" s="46"/>
      <c r="AC364" s="46"/>
    </row>
    <row r="365" spans="9:29" ht="14.25">
      <c r="I365" s="46"/>
      <c r="J365" s="46"/>
      <c r="K365" s="46"/>
      <c r="L365" s="46"/>
      <c r="M365" s="46"/>
      <c r="N365" s="46"/>
      <c r="O365" s="46"/>
      <c r="P365" s="46"/>
      <c r="Q365" s="46"/>
      <c r="R365" s="46"/>
      <c r="S365" s="46"/>
      <c r="T365" s="46"/>
      <c r="U365" s="46"/>
      <c r="V365" s="46"/>
      <c r="W365" s="46"/>
      <c r="X365" s="46"/>
      <c r="Y365" s="46"/>
      <c r="Z365" s="46"/>
      <c r="AA365" s="46"/>
      <c r="AB365" s="46"/>
      <c r="AC365" s="46"/>
    </row>
    <row r="366" spans="9:29" ht="14.25">
      <c r="I366" s="46"/>
      <c r="J366" s="46"/>
      <c r="K366" s="46"/>
      <c r="L366" s="46"/>
      <c r="M366" s="46"/>
      <c r="N366" s="46"/>
      <c r="O366" s="46"/>
      <c r="P366" s="46"/>
      <c r="Q366" s="46"/>
      <c r="R366" s="46"/>
      <c r="S366" s="46"/>
      <c r="T366" s="46"/>
      <c r="U366" s="46"/>
      <c r="V366" s="46"/>
      <c r="W366" s="46"/>
      <c r="X366" s="46"/>
      <c r="Y366" s="46"/>
      <c r="Z366" s="46"/>
      <c r="AA366" s="46"/>
      <c r="AB366" s="46"/>
      <c r="AC366" s="46"/>
    </row>
    <row r="367" spans="9:29" ht="14.25">
      <c r="I367" s="46"/>
      <c r="J367" s="46"/>
      <c r="K367" s="46"/>
      <c r="L367" s="46"/>
      <c r="M367" s="46"/>
      <c r="N367" s="46"/>
      <c r="O367" s="46"/>
      <c r="P367" s="46"/>
      <c r="Q367" s="46"/>
      <c r="R367" s="46"/>
      <c r="S367" s="46"/>
      <c r="T367" s="46"/>
      <c r="U367" s="46"/>
      <c r="V367" s="46"/>
      <c r="W367" s="46"/>
      <c r="X367" s="46"/>
      <c r="Y367" s="46"/>
      <c r="Z367" s="46"/>
      <c r="AA367" s="46"/>
      <c r="AB367" s="46"/>
      <c r="AC367" s="46"/>
    </row>
    <row r="368" spans="9:29" ht="14.25">
      <c r="I368" s="46"/>
      <c r="J368" s="46"/>
      <c r="K368" s="46"/>
      <c r="L368" s="46"/>
      <c r="M368" s="46"/>
      <c r="N368" s="46"/>
      <c r="O368" s="46"/>
      <c r="P368" s="46"/>
      <c r="Q368" s="46"/>
      <c r="R368" s="46"/>
      <c r="S368" s="46"/>
      <c r="T368" s="46"/>
      <c r="U368" s="46"/>
      <c r="V368" s="46"/>
      <c r="W368" s="46"/>
      <c r="X368" s="46"/>
      <c r="Y368" s="46"/>
      <c r="Z368" s="46"/>
      <c r="AA368" s="46"/>
      <c r="AB368" s="46"/>
      <c r="AC368" s="46"/>
    </row>
    <row r="369" spans="9:29" ht="14.25">
      <c r="I369" s="46"/>
      <c r="J369" s="46"/>
      <c r="K369" s="46"/>
      <c r="L369" s="46"/>
      <c r="M369" s="46"/>
      <c r="N369" s="46"/>
      <c r="O369" s="46"/>
      <c r="P369" s="46"/>
      <c r="Q369" s="46"/>
      <c r="R369" s="46"/>
      <c r="S369" s="46"/>
      <c r="T369" s="46"/>
      <c r="U369" s="46"/>
      <c r="V369" s="46"/>
      <c r="W369" s="46"/>
      <c r="X369" s="46"/>
      <c r="Y369" s="46"/>
      <c r="Z369" s="46"/>
      <c r="AA369" s="46"/>
      <c r="AB369" s="46"/>
      <c r="AC369" s="46"/>
    </row>
    <row r="370" spans="9:29" ht="14.25">
      <c r="I370" s="46"/>
      <c r="J370" s="46"/>
      <c r="K370" s="46"/>
      <c r="L370" s="46"/>
      <c r="M370" s="46"/>
      <c r="N370" s="46"/>
      <c r="O370" s="46"/>
      <c r="P370" s="46"/>
      <c r="Q370" s="46"/>
      <c r="R370" s="46"/>
      <c r="S370" s="46"/>
      <c r="T370" s="46"/>
      <c r="U370" s="46"/>
      <c r="V370" s="46"/>
      <c r="W370" s="46"/>
      <c r="X370" s="46"/>
      <c r="Y370" s="46"/>
      <c r="Z370" s="46"/>
      <c r="AA370" s="46"/>
      <c r="AB370" s="46"/>
      <c r="AC370" s="46"/>
    </row>
    <row r="371" spans="9:29" ht="14.25">
      <c r="I371" s="46"/>
      <c r="J371" s="46"/>
      <c r="K371" s="46"/>
      <c r="L371" s="46"/>
      <c r="M371" s="46"/>
      <c r="N371" s="46"/>
      <c r="O371" s="46"/>
      <c r="P371" s="46"/>
      <c r="Q371" s="46"/>
      <c r="R371" s="46"/>
      <c r="S371" s="46"/>
      <c r="T371" s="46"/>
      <c r="U371" s="46"/>
      <c r="V371" s="46"/>
      <c r="W371" s="46"/>
      <c r="X371" s="46"/>
      <c r="Y371" s="46"/>
      <c r="Z371" s="46"/>
      <c r="AA371" s="46"/>
      <c r="AB371" s="46"/>
      <c r="AC371" s="46"/>
    </row>
    <row r="372" spans="9:29" ht="14.25">
      <c r="I372" s="46"/>
      <c r="J372" s="46"/>
      <c r="K372" s="46"/>
      <c r="L372" s="46"/>
      <c r="M372" s="46"/>
      <c r="N372" s="46"/>
      <c r="O372" s="46"/>
      <c r="P372" s="46"/>
      <c r="Q372" s="46"/>
      <c r="R372" s="46"/>
      <c r="S372" s="46"/>
      <c r="T372" s="46"/>
      <c r="U372" s="46"/>
      <c r="V372" s="46"/>
      <c r="W372" s="46"/>
      <c r="X372" s="46"/>
      <c r="Y372" s="46"/>
      <c r="Z372" s="46"/>
      <c r="AA372" s="46"/>
      <c r="AB372" s="46"/>
      <c r="AC372" s="46"/>
    </row>
    <row r="373" spans="9:29" ht="14.25">
      <c r="I373" s="46"/>
      <c r="J373" s="46"/>
      <c r="K373" s="46"/>
      <c r="L373" s="46"/>
      <c r="M373" s="46"/>
      <c r="N373" s="46"/>
      <c r="O373" s="46"/>
      <c r="P373" s="46"/>
      <c r="Q373" s="46"/>
      <c r="R373" s="46"/>
      <c r="S373" s="46"/>
      <c r="T373" s="46"/>
      <c r="U373" s="46"/>
      <c r="V373" s="46"/>
      <c r="W373" s="46"/>
      <c r="X373" s="46"/>
      <c r="Y373" s="46"/>
      <c r="Z373" s="46"/>
      <c r="AA373" s="46"/>
      <c r="AB373" s="46"/>
      <c r="AC373" s="46"/>
    </row>
    <row r="374" spans="9:29" ht="14.25">
      <c r="I374" s="46"/>
      <c r="J374" s="46"/>
      <c r="K374" s="46"/>
      <c r="L374" s="46"/>
      <c r="M374" s="46"/>
      <c r="N374" s="46"/>
      <c r="O374" s="46"/>
      <c r="P374" s="46"/>
      <c r="Q374" s="46"/>
      <c r="R374" s="46"/>
      <c r="S374" s="46"/>
      <c r="T374" s="46"/>
      <c r="U374" s="46"/>
      <c r="V374" s="46"/>
      <c r="W374" s="46"/>
      <c r="X374" s="46"/>
      <c r="Y374" s="46"/>
      <c r="Z374" s="46"/>
      <c r="AA374" s="46"/>
      <c r="AB374" s="46"/>
      <c r="AC374" s="46"/>
    </row>
    <row r="375" spans="9:29" ht="14.25">
      <c r="I375" s="46"/>
      <c r="J375" s="46"/>
      <c r="K375" s="46"/>
      <c r="L375" s="46"/>
      <c r="M375" s="46"/>
      <c r="N375" s="46"/>
      <c r="O375" s="46"/>
      <c r="P375" s="46"/>
      <c r="Q375" s="46"/>
      <c r="R375" s="46"/>
      <c r="S375" s="46"/>
      <c r="T375" s="46"/>
      <c r="U375" s="46"/>
      <c r="V375" s="46"/>
      <c r="W375" s="46"/>
      <c r="X375" s="46"/>
      <c r="Y375" s="46"/>
      <c r="Z375" s="46"/>
      <c r="AA375" s="46"/>
      <c r="AB375" s="46"/>
      <c r="AC375" s="46"/>
    </row>
    <row r="376" spans="9:29" ht="14.25">
      <c r="I376" s="46"/>
      <c r="J376" s="46"/>
      <c r="K376" s="46"/>
      <c r="L376" s="46"/>
      <c r="M376" s="46"/>
      <c r="N376" s="46"/>
      <c r="O376" s="46"/>
      <c r="P376" s="46"/>
      <c r="Q376" s="46"/>
      <c r="R376" s="46"/>
      <c r="S376" s="46"/>
      <c r="T376" s="46"/>
      <c r="U376" s="46"/>
      <c r="V376" s="46"/>
      <c r="W376" s="46"/>
      <c r="X376" s="46"/>
      <c r="Y376" s="46"/>
      <c r="Z376" s="46"/>
      <c r="AA376" s="46"/>
      <c r="AB376" s="46"/>
      <c r="AC376" s="46"/>
    </row>
  </sheetData>
  <sheetProtection/>
  <mergeCells count="21">
    <mergeCell ref="C174:D174"/>
    <mergeCell ref="E174:F174"/>
    <mergeCell ref="F173:H173"/>
    <mergeCell ref="C171:D171"/>
    <mergeCell ref="E3:E4"/>
    <mergeCell ref="A1:I1"/>
    <mergeCell ref="A30:A53"/>
    <mergeCell ref="A54:A100"/>
    <mergeCell ref="A2:I2"/>
    <mergeCell ref="F3:H3"/>
    <mergeCell ref="C172:D172"/>
    <mergeCell ref="A3:A4"/>
    <mergeCell ref="A5:A29"/>
    <mergeCell ref="B3:B4"/>
    <mergeCell ref="I3:I4"/>
    <mergeCell ref="C3:D4"/>
    <mergeCell ref="C173:D173"/>
    <mergeCell ref="A101:A134"/>
    <mergeCell ref="A145:A147"/>
    <mergeCell ref="A135:A144"/>
    <mergeCell ref="A148:A170"/>
  </mergeCells>
  <dataValidations count="5">
    <dataValidation allowBlank="1" showErrorMessage="1" sqref="G174:H174 F172:H172 E173 E168 F167:F168 E165:F165 G164:G170 F164 E163:F163 E22:E72 H157:H170 H154:H155 H46:H152 E156:F156 E153:F153 E151:F151 G23:G162 F22:I22 H23:H43 E6:H11 E13:H21 E158:F158 F23:F148 E5:I5 E12:I12 E76:E148"/>
    <dataValidation type="whole" operator="lessThanOrEqual" allowBlank="1" showInputMessage="1" showErrorMessage="1" promptTitle="Value Must Be Negative" prompt="You must enter a negative number or leave the amount as 0. " errorTitle="Incorrect Value" error="For this code you must enter 0 or a negative number. " sqref="E166:E167 F166 E169:F170 E164 G163 H156 E159:F162 E154:F155 E149:F150 H153 E157:F157 E152:F152">
      <formula1>0</formula1>
    </dataValidation>
    <dataValidation allowBlank="1" showInputMessage="1" showErrorMessage="1" promptTitle="Cell Formula:" prompt="Sum of the total of columns E (Fixed Admin Expense) and column F (Fixed Operating Expense)" sqref="E174:F174"/>
    <dataValidation allowBlank="1" showInputMessage="1" showErrorMessage="1" promptTitle="Cell Formula:" prompt="Sum of columns F (Fixed Operating Expense), G (Variable Hours Expense) and H (Variable Miles Expense)" sqref="F173:H173"/>
    <dataValidation allowBlank="1" showInputMessage="1" showErrorMessage="1" promptTitle="Cell Formula:" prompt="Sum of all Adminstrative Expenses (same as cell E172)" sqref="E172"/>
  </dataValidation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2"/>
  <dimension ref="A1:W237"/>
  <sheetViews>
    <sheetView zoomScalePageLayoutView="0" workbookViewId="0" topLeftCell="A1">
      <pane ySplit="2" topLeftCell="A12" activePane="bottomLeft" state="frozen"/>
      <selection pane="topLeft" activeCell="A1" sqref="A1"/>
      <selection pane="bottomLeft" activeCell="B13" sqref="B13:B17"/>
    </sheetView>
  </sheetViews>
  <sheetFormatPr defaultColWidth="9.140625" defaultRowHeight="15"/>
  <cols>
    <col min="1" max="1" width="42.421875" style="47" customWidth="1"/>
    <col min="2" max="2" width="15.7109375" style="47" customWidth="1"/>
    <col min="3" max="3" width="39.00390625" style="47" customWidth="1"/>
    <col min="4" max="16384" width="9.140625" style="47" customWidth="1"/>
  </cols>
  <sheetData>
    <row r="1" spans="1:15" ht="30.75" customHeight="1" thickBot="1">
      <c r="A1" s="459" t="s">
        <v>400</v>
      </c>
      <c r="B1" s="460"/>
      <c r="C1" s="460"/>
      <c r="D1" s="463" t="s">
        <v>421</v>
      </c>
      <c r="E1" s="463"/>
      <c r="F1" s="463"/>
      <c r="G1" s="463"/>
      <c r="H1" s="463"/>
      <c r="I1" s="461" t="s">
        <v>422</v>
      </c>
      <c r="J1" s="462"/>
      <c r="K1" s="462"/>
      <c r="L1" s="462"/>
      <c r="M1" s="462"/>
      <c r="N1" s="46"/>
      <c r="O1" s="46"/>
    </row>
    <row r="2" spans="1:15" ht="31.5" customHeight="1" thickBot="1">
      <c r="A2" s="334"/>
      <c r="B2" s="152" t="s">
        <v>401</v>
      </c>
      <c r="C2" s="152" t="s">
        <v>402</v>
      </c>
      <c r="D2" s="463"/>
      <c r="E2" s="463"/>
      <c r="F2" s="463"/>
      <c r="G2" s="463"/>
      <c r="H2" s="463"/>
      <c r="I2" s="462"/>
      <c r="J2" s="462"/>
      <c r="K2" s="462"/>
      <c r="L2" s="462"/>
      <c r="M2" s="462"/>
      <c r="N2" s="46"/>
      <c r="O2" s="46"/>
    </row>
    <row r="3" spans="1:15" ht="18.75" customHeight="1">
      <c r="A3" s="172" t="s">
        <v>430</v>
      </c>
      <c r="B3" s="173"/>
      <c r="C3" s="173"/>
      <c r="D3" s="457" t="s">
        <v>423</v>
      </c>
      <c r="E3" s="458"/>
      <c r="F3" s="458"/>
      <c r="G3" s="458"/>
      <c r="H3" s="458"/>
      <c r="I3" s="462"/>
      <c r="J3" s="462"/>
      <c r="K3" s="462"/>
      <c r="L3" s="462"/>
      <c r="M3" s="462"/>
      <c r="N3" s="46"/>
      <c r="O3" s="46"/>
    </row>
    <row r="4" spans="1:15" ht="15.75" customHeight="1">
      <c r="A4" s="54" t="s">
        <v>417</v>
      </c>
      <c r="B4" s="288">
        <v>0</v>
      </c>
      <c r="C4" s="288"/>
      <c r="D4" s="458"/>
      <c r="E4" s="458"/>
      <c r="F4" s="458"/>
      <c r="G4" s="458"/>
      <c r="H4" s="458"/>
      <c r="I4" s="462"/>
      <c r="J4" s="462"/>
      <c r="K4" s="462"/>
      <c r="L4" s="462"/>
      <c r="M4" s="462"/>
      <c r="N4" s="46"/>
      <c r="O4" s="46"/>
    </row>
    <row r="5" spans="1:15" ht="14.25">
      <c r="A5" s="54" t="s">
        <v>416</v>
      </c>
      <c r="B5" s="289">
        <v>0</v>
      </c>
      <c r="C5" s="289"/>
      <c r="D5" s="458"/>
      <c r="E5" s="458"/>
      <c r="F5" s="458"/>
      <c r="G5" s="458"/>
      <c r="H5" s="458"/>
      <c r="I5" s="462"/>
      <c r="J5" s="462"/>
      <c r="K5" s="462"/>
      <c r="L5" s="462"/>
      <c r="M5" s="462"/>
      <c r="N5" s="46"/>
      <c r="O5" s="46"/>
    </row>
    <row r="6" spans="1:15" ht="14.25">
      <c r="A6" s="336" t="s">
        <v>415</v>
      </c>
      <c r="B6" s="289">
        <v>0</v>
      </c>
      <c r="C6" s="289"/>
      <c r="D6" s="458"/>
      <c r="E6" s="458"/>
      <c r="F6" s="458"/>
      <c r="G6" s="458"/>
      <c r="H6" s="458"/>
      <c r="I6" s="462"/>
      <c r="J6" s="462"/>
      <c r="K6" s="462"/>
      <c r="L6" s="462"/>
      <c r="M6" s="462"/>
      <c r="N6" s="46"/>
      <c r="O6" s="46"/>
    </row>
    <row r="7" spans="1:15" ht="14.25">
      <c r="A7" s="75" t="s">
        <v>437</v>
      </c>
      <c r="B7" s="289">
        <v>0</v>
      </c>
      <c r="C7" s="289"/>
      <c r="D7" s="458"/>
      <c r="E7" s="458"/>
      <c r="F7" s="458"/>
      <c r="G7" s="458"/>
      <c r="H7" s="458"/>
      <c r="I7" s="462"/>
      <c r="J7" s="462"/>
      <c r="K7" s="462"/>
      <c r="L7" s="462"/>
      <c r="M7" s="462"/>
      <c r="N7" s="46"/>
      <c r="O7" s="46"/>
    </row>
    <row r="8" spans="1:15" ht="15.75" customHeight="1">
      <c r="A8" s="54" t="s">
        <v>418</v>
      </c>
      <c r="B8" s="288">
        <v>0</v>
      </c>
      <c r="C8" s="288"/>
      <c r="D8" s="464" t="s">
        <v>424</v>
      </c>
      <c r="E8" s="458"/>
      <c r="F8" s="458"/>
      <c r="G8" s="458"/>
      <c r="H8" s="458"/>
      <c r="I8" s="462"/>
      <c r="J8" s="462"/>
      <c r="K8" s="462"/>
      <c r="L8" s="462"/>
      <c r="M8" s="462"/>
      <c r="N8" s="46"/>
      <c r="O8" s="46"/>
    </row>
    <row r="9" spans="1:15" ht="15" customHeight="1">
      <c r="A9" s="54" t="s">
        <v>419</v>
      </c>
      <c r="B9" s="289">
        <v>0</v>
      </c>
      <c r="C9" s="289"/>
      <c r="D9" s="465"/>
      <c r="E9" s="458"/>
      <c r="F9" s="458"/>
      <c r="G9" s="458"/>
      <c r="H9" s="458"/>
      <c r="I9" s="462"/>
      <c r="J9" s="462"/>
      <c r="K9" s="462"/>
      <c r="L9" s="462"/>
      <c r="M9" s="462"/>
      <c r="N9" s="46"/>
      <c r="O9" s="46"/>
    </row>
    <row r="10" spans="1:15" ht="15" customHeight="1">
      <c r="A10" s="54" t="s">
        <v>420</v>
      </c>
      <c r="B10" s="289">
        <v>0</v>
      </c>
      <c r="C10" s="289"/>
      <c r="D10" s="464" t="s">
        <v>425</v>
      </c>
      <c r="E10" s="458"/>
      <c r="F10" s="458"/>
      <c r="G10" s="458"/>
      <c r="H10" s="458"/>
      <c r="I10" s="462"/>
      <c r="J10" s="462"/>
      <c r="K10" s="462"/>
      <c r="L10" s="462"/>
      <c r="M10" s="462"/>
      <c r="N10" s="46"/>
      <c r="O10" s="46"/>
    </row>
    <row r="11" spans="1:15" ht="14.25">
      <c r="A11" s="47" t="s">
        <v>438</v>
      </c>
      <c r="B11" s="289">
        <v>0</v>
      </c>
      <c r="C11" s="289"/>
      <c r="D11" s="465"/>
      <c r="E11" s="458"/>
      <c r="F11" s="458"/>
      <c r="G11" s="458"/>
      <c r="H11" s="458"/>
      <c r="I11" s="462"/>
      <c r="J11" s="462"/>
      <c r="K11" s="462"/>
      <c r="L11" s="462"/>
      <c r="M11" s="462"/>
      <c r="N11" s="46"/>
      <c r="O11" s="46"/>
    </row>
    <row r="12" spans="1:15" ht="18.75" customHeight="1">
      <c r="A12" s="175" t="s">
        <v>413</v>
      </c>
      <c r="B12" s="176"/>
      <c r="C12" s="176"/>
      <c r="D12" s="464" t="s">
        <v>426</v>
      </c>
      <c r="E12" s="458"/>
      <c r="F12" s="458"/>
      <c r="G12" s="458"/>
      <c r="H12" s="458"/>
      <c r="I12" s="462"/>
      <c r="J12" s="462"/>
      <c r="K12" s="462"/>
      <c r="L12" s="462"/>
      <c r="M12" s="462"/>
      <c r="N12" s="46"/>
      <c r="O12" s="46"/>
    </row>
    <row r="13" spans="1:15" ht="14.25">
      <c r="A13" s="54" t="s">
        <v>403</v>
      </c>
      <c r="B13" s="288">
        <v>4311</v>
      </c>
      <c r="C13" s="289"/>
      <c r="D13" s="465"/>
      <c r="E13" s="458"/>
      <c r="F13" s="458"/>
      <c r="G13" s="458"/>
      <c r="H13" s="458"/>
      <c r="I13" s="462"/>
      <c r="J13" s="462"/>
      <c r="K13" s="462"/>
      <c r="L13" s="462"/>
      <c r="M13" s="462"/>
      <c r="N13" s="46"/>
      <c r="O13" s="46"/>
    </row>
    <row r="14" spans="1:15" ht="15" customHeight="1">
      <c r="A14" s="54" t="s">
        <v>436</v>
      </c>
      <c r="B14" s="289">
        <v>17031</v>
      </c>
      <c r="C14" s="289"/>
      <c r="D14" s="465"/>
      <c r="E14" s="458"/>
      <c r="F14" s="458"/>
      <c r="G14" s="458"/>
      <c r="H14" s="458"/>
      <c r="I14" s="462"/>
      <c r="J14" s="462"/>
      <c r="K14" s="462"/>
      <c r="L14" s="462"/>
      <c r="M14" s="462"/>
      <c r="N14" s="46"/>
      <c r="O14" s="46"/>
    </row>
    <row r="15" spans="1:15" ht="14.25">
      <c r="A15" s="54" t="s">
        <v>31</v>
      </c>
      <c r="B15" s="289">
        <v>3152</v>
      </c>
      <c r="C15" s="289"/>
      <c r="D15" s="464" t="s">
        <v>427</v>
      </c>
      <c r="E15" s="458"/>
      <c r="F15" s="458"/>
      <c r="G15" s="458"/>
      <c r="H15" s="458"/>
      <c r="I15" s="462"/>
      <c r="J15" s="462"/>
      <c r="K15" s="462"/>
      <c r="L15" s="462"/>
      <c r="M15" s="462"/>
      <c r="N15" s="46"/>
      <c r="O15" s="46"/>
    </row>
    <row r="16" spans="1:15" ht="14.25">
      <c r="A16" s="54" t="s">
        <v>404</v>
      </c>
      <c r="B16" s="289">
        <v>7882</v>
      </c>
      <c r="C16" s="289"/>
      <c r="D16" s="465"/>
      <c r="E16" s="458"/>
      <c r="F16" s="458"/>
      <c r="G16" s="458"/>
      <c r="H16" s="458"/>
      <c r="I16" s="462"/>
      <c r="J16" s="462"/>
      <c r="K16" s="462"/>
      <c r="L16" s="462"/>
      <c r="M16" s="462"/>
      <c r="N16" s="46"/>
      <c r="O16" s="46"/>
    </row>
    <row r="17" spans="1:15" ht="15" customHeight="1">
      <c r="A17" s="54" t="s">
        <v>405</v>
      </c>
      <c r="B17" s="289">
        <v>17952</v>
      </c>
      <c r="C17" s="289" t="s">
        <v>464</v>
      </c>
      <c r="D17" s="465"/>
      <c r="E17" s="458"/>
      <c r="F17" s="458"/>
      <c r="G17" s="458"/>
      <c r="H17" s="458"/>
      <c r="I17" s="462"/>
      <c r="J17" s="462"/>
      <c r="K17" s="462"/>
      <c r="L17" s="462"/>
      <c r="M17" s="462"/>
      <c r="N17" s="46"/>
      <c r="O17" s="46"/>
    </row>
    <row r="18" spans="1:15" ht="15" customHeight="1">
      <c r="A18" s="175" t="s">
        <v>414</v>
      </c>
      <c r="B18" s="176"/>
      <c r="C18" s="176"/>
      <c r="D18" s="457" t="s">
        <v>435</v>
      </c>
      <c r="E18" s="458"/>
      <c r="F18" s="458"/>
      <c r="G18" s="458"/>
      <c r="H18" s="458"/>
      <c r="I18" s="46"/>
      <c r="J18" s="46"/>
      <c r="K18" s="46"/>
      <c r="L18" s="46"/>
      <c r="M18" s="46"/>
      <c r="N18" s="46"/>
      <c r="O18" s="46"/>
    </row>
    <row r="19" spans="1:15" ht="14.25">
      <c r="A19" s="54" t="s">
        <v>406</v>
      </c>
      <c r="B19" s="288">
        <v>0</v>
      </c>
      <c r="C19" s="289"/>
      <c r="D19" s="458"/>
      <c r="E19" s="458"/>
      <c r="F19" s="458"/>
      <c r="G19" s="458"/>
      <c r="H19" s="458"/>
      <c r="I19" s="46"/>
      <c r="J19" s="46"/>
      <c r="K19" s="46"/>
      <c r="L19" s="46"/>
      <c r="M19" s="46"/>
      <c r="N19" s="46"/>
      <c r="O19" s="46"/>
    </row>
    <row r="20" spans="1:15" ht="15" customHeight="1">
      <c r="A20" s="54" t="s">
        <v>407</v>
      </c>
      <c r="B20" s="289"/>
      <c r="C20" s="289"/>
      <c r="D20" s="458"/>
      <c r="E20" s="458"/>
      <c r="F20" s="458"/>
      <c r="G20" s="458"/>
      <c r="H20" s="458"/>
      <c r="I20" s="46"/>
      <c r="J20" s="46"/>
      <c r="K20" s="46"/>
      <c r="L20" s="46"/>
      <c r="M20" s="46"/>
      <c r="N20" s="46"/>
      <c r="O20" s="46"/>
    </row>
    <row r="21" spans="1:15" ht="14.25">
      <c r="A21" s="54" t="s">
        <v>408</v>
      </c>
      <c r="B21" s="289">
        <v>0</v>
      </c>
      <c r="C21" s="289"/>
      <c r="D21" s="458"/>
      <c r="E21" s="458"/>
      <c r="F21" s="458"/>
      <c r="G21" s="458"/>
      <c r="H21" s="458"/>
      <c r="I21" s="46"/>
      <c r="J21" s="46"/>
      <c r="K21" s="46"/>
      <c r="L21" s="46"/>
      <c r="M21" s="46"/>
      <c r="N21" s="46"/>
      <c r="O21" s="46"/>
    </row>
    <row r="22" spans="1:15" ht="14.25">
      <c r="A22" s="54" t="s">
        <v>405</v>
      </c>
      <c r="B22" s="289">
        <v>0</v>
      </c>
      <c r="C22" s="289"/>
      <c r="D22" s="337"/>
      <c r="E22" s="337"/>
      <c r="F22" s="337"/>
      <c r="G22" s="337"/>
      <c r="H22" s="46"/>
      <c r="I22" s="46"/>
      <c r="J22" s="46"/>
      <c r="K22" s="46"/>
      <c r="L22" s="46"/>
      <c r="M22" s="46"/>
      <c r="N22" s="46"/>
      <c r="O22" s="46"/>
    </row>
    <row r="23" spans="1:15" ht="14.25">
      <c r="A23" s="175" t="s">
        <v>428</v>
      </c>
      <c r="B23" s="176"/>
      <c r="C23" s="176"/>
      <c r="D23" s="46"/>
      <c r="E23" s="46"/>
      <c r="F23" s="46"/>
      <c r="G23" s="46"/>
      <c r="H23" s="46"/>
      <c r="I23" s="46"/>
      <c r="J23" s="46"/>
      <c r="K23" s="46"/>
      <c r="L23" s="46"/>
      <c r="M23" s="46"/>
      <c r="N23" s="46"/>
      <c r="O23" s="46"/>
    </row>
    <row r="24" spans="1:15" ht="14.25">
      <c r="A24" s="54" t="s">
        <v>409</v>
      </c>
      <c r="B24" s="288">
        <v>3204</v>
      </c>
      <c r="C24" s="288"/>
      <c r="D24" s="89"/>
      <c r="E24" s="46"/>
      <c r="F24" s="46"/>
      <c r="G24" s="46"/>
      <c r="H24" s="46"/>
      <c r="I24" s="46"/>
      <c r="J24" s="46"/>
      <c r="K24" s="46"/>
      <c r="L24" s="46"/>
      <c r="M24" s="46"/>
      <c r="N24" s="46"/>
      <c r="O24" s="46"/>
    </row>
    <row r="25" spans="1:15" ht="14.25">
      <c r="A25" s="54" t="s">
        <v>410</v>
      </c>
      <c r="B25" s="289">
        <v>0</v>
      </c>
      <c r="C25" s="289"/>
      <c r="D25" s="46"/>
      <c r="E25" s="46"/>
      <c r="F25" s="46"/>
      <c r="G25" s="46"/>
      <c r="H25" s="46"/>
      <c r="I25" s="46"/>
      <c r="J25" s="46"/>
      <c r="K25" s="46"/>
      <c r="L25" s="46"/>
      <c r="M25" s="46"/>
      <c r="N25" s="46"/>
      <c r="O25" s="46"/>
    </row>
    <row r="26" spans="1:15" ht="14.25">
      <c r="A26" s="54" t="s">
        <v>405</v>
      </c>
      <c r="B26" s="289">
        <v>5950</v>
      </c>
      <c r="C26" s="289" t="s">
        <v>465</v>
      </c>
      <c r="D26" s="46"/>
      <c r="E26" s="46"/>
      <c r="F26" s="46"/>
      <c r="G26" s="46"/>
      <c r="H26" s="46"/>
      <c r="I26" s="46"/>
      <c r="J26" s="46"/>
      <c r="K26" s="46"/>
      <c r="L26" s="46"/>
      <c r="M26" s="46"/>
      <c r="N26" s="46"/>
      <c r="O26" s="46"/>
    </row>
    <row r="27" spans="1:15" ht="14.25">
      <c r="A27" s="175" t="s">
        <v>429</v>
      </c>
      <c r="B27" s="176"/>
      <c r="C27" s="176"/>
      <c r="D27" s="46"/>
      <c r="E27" s="46"/>
      <c r="F27" s="46"/>
      <c r="G27" s="46"/>
      <c r="H27" s="46"/>
      <c r="I27" s="46"/>
      <c r="J27" s="46"/>
      <c r="K27" s="46"/>
      <c r="L27" s="46"/>
      <c r="M27" s="46"/>
      <c r="N27" s="46"/>
      <c r="O27" s="46"/>
    </row>
    <row r="28" spans="1:15" ht="14.25">
      <c r="A28" s="54" t="s">
        <v>411</v>
      </c>
      <c r="B28" s="288">
        <v>0</v>
      </c>
      <c r="C28" s="288"/>
      <c r="D28" s="89"/>
      <c r="E28" s="46"/>
      <c r="F28" s="46"/>
      <c r="G28" s="46"/>
      <c r="H28" s="46"/>
      <c r="I28" s="46"/>
      <c r="J28" s="46"/>
      <c r="K28" s="46"/>
      <c r="L28" s="46"/>
      <c r="M28" s="46"/>
      <c r="N28" s="46"/>
      <c r="O28" s="46"/>
    </row>
    <row r="29" spans="1:15" ht="14.25">
      <c r="A29" s="54" t="s">
        <v>412</v>
      </c>
      <c r="B29" s="289">
        <v>0</v>
      </c>
      <c r="C29" s="289"/>
      <c r="D29" s="46"/>
      <c r="E29" s="46"/>
      <c r="F29" s="46"/>
      <c r="G29" s="46"/>
      <c r="H29" s="46"/>
      <c r="I29" s="46"/>
      <c r="J29" s="46"/>
      <c r="K29" s="46"/>
      <c r="L29" s="46"/>
      <c r="M29" s="46"/>
      <c r="N29" s="46"/>
      <c r="O29" s="46"/>
    </row>
    <row r="30" spans="1:15" ht="15" thickBot="1">
      <c r="A30" s="54" t="s">
        <v>405</v>
      </c>
      <c r="B30" s="289">
        <v>0</v>
      </c>
      <c r="C30" s="289"/>
      <c r="D30" s="46"/>
      <c r="E30" s="46"/>
      <c r="F30" s="46"/>
      <c r="G30" s="46"/>
      <c r="H30" s="46"/>
      <c r="I30" s="46"/>
      <c r="J30" s="46"/>
      <c r="K30" s="46"/>
      <c r="L30" s="46"/>
      <c r="M30" s="46"/>
      <c r="N30" s="46"/>
      <c r="O30" s="46"/>
    </row>
    <row r="31" spans="1:23" ht="15" thickBot="1">
      <c r="A31" s="331" t="s">
        <v>431</v>
      </c>
      <c r="B31" s="231">
        <f>SUM(B4:B30)</f>
        <v>59482</v>
      </c>
      <c r="C31" s="46"/>
      <c r="D31" s="46"/>
      <c r="E31" s="46"/>
      <c r="F31" s="46"/>
      <c r="G31" s="46"/>
      <c r="H31" s="46"/>
      <c r="I31" s="46"/>
      <c r="J31" s="46"/>
      <c r="K31" s="46"/>
      <c r="L31" s="46"/>
      <c r="M31" s="46"/>
      <c r="N31" s="46"/>
      <c r="O31" s="46"/>
      <c r="P31" s="46"/>
      <c r="Q31" s="46"/>
      <c r="R31" s="46"/>
      <c r="S31" s="46"/>
      <c r="T31" s="46"/>
      <c r="U31" s="46"/>
      <c r="V31" s="46"/>
      <c r="W31" s="46"/>
    </row>
    <row r="32" spans="1:23" ht="15" thickBot="1">
      <c r="A32" s="331" t="s">
        <v>432</v>
      </c>
      <c r="B32" s="231">
        <f>B4+B5+B6+B7+B13+B14+B15+B16+B17+B24+B25+B26+B28+B29+B30</f>
        <v>59482</v>
      </c>
      <c r="C32" s="46"/>
      <c r="D32" s="46"/>
      <c r="E32" s="46"/>
      <c r="F32" s="46"/>
      <c r="G32" s="46"/>
      <c r="H32" s="46"/>
      <c r="I32" s="46"/>
      <c r="J32" s="46"/>
      <c r="K32" s="46"/>
      <c r="L32" s="46"/>
      <c r="M32" s="46"/>
      <c r="N32" s="46"/>
      <c r="O32" s="46"/>
      <c r="P32" s="46"/>
      <c r="Q32" s="46"/>
      <c r="R32" s="46"/>
      <c r="S32" s="46"/>
      <c r="T32" s="46"/>
      <c r="U32" s="46"/>
      <c r="V32" s="46"/>
      <c r="W32" s="46"/>
    </row>
    <row r="33" spans="1:23" ht="15" thickBot="1">
      <c r="A33" s="332" t="s">
        <v>433</v>
      </c>
      <c r="B33" s="231">
        <f>SUM(B19:B22)+SUM(B8:B11)</f>
        <v>0</v>
      </c>
      <c r="C33" s="46"/>
      <c r="D33" s="46"/>
      <c r="E33" s="46"/>
      <c r="F33" s="46"/>
      <c r="G33" s="46"/>
      <c r="H33" s="46"/>
      <c r="I33" s="46"/>
      <c r="J33" s="46"/>
      <c r="K33" s="46"/>
      <c r="L33" s="46"/>
      <c r="M33" s="46"/>
      <c r="N33" s="46"/>
      <c r="O33" s="46"/>
      <c r="P33" s="46"/>
      <c r="Q33" s="46"/>
      <c r="R33" s="46"/>
      <c r="S33" s="46"/>
      <c r="T33" s="46"/>
      <c r="U33" s="46"/>
      <c r="V33" s="46"/>
      <c r="W33" s="46"/>
    </row>
    <row r="34" spans="1:23" ht="15" thickBot="1">
      <c r="A34" s="333" t="s">
        <v>434</v>
      </c>
      <c r="B34" s="335">
        <v>0</v>
      </c>
      <c r="C34" s="46" t="s">
        <v>439</v>
      </c>
      <c r="D34" s="46"/>
      <c r="E34" s="46"/>
      <c r="F34" s="46"/>
      <c r="G34" s="46"/>
      <c r="H34" s="46"/>
      <c r="I34" s="46"/>
      <c r="J34" s="46"/>
      <c r="K34" s="46"/>
      <c r="L34" s="46"/>
      <c r="M34" s="46"/>
      <c r="N34" s="46"/>
      <c r="O34" s="46"/>
      <c r="P34" s="46"/>
      <c r="Q34" s="46"/>
      <c r="R34" s="46"/>
      <c r="S34" s="46"/>
      <c r="T34" s="46"/>
      <c r="U34" s="46"/>
      <c r="V34" s="46"/>
      <c r="W34" s="46"/>
    </row>
    <row r="35" spans="1:23" ht="14.25">
      <c r="A35" s="46"/>
      <c r="B35" s="46"/>
      <c r="C35" s="46"/>
      <c r="D35" s="46"/>
      <c r="E35" s="46"/>
      <c r="F35" s="46"/>
      <c r="G35" s="46"/>
      <c r="H35" s="46"/>
      <c r="I35" s="46"/>
      <c r="J35" s="46"/>
      <c r="K35" s="46"/>
      <c r="L35" s="46"/>
      <c r="M35" s="46"/>
      <c r="N35" s="46"/>
      <c r="O35" s="46"/>
      <c r="P35" s="46"/>
      <c r="Q35" s="46"/>
      <c r="R35" s="46"/>
      <c r="S35" s="46"/>
      <c r="T35" s="46"/>
      <c r="U35" s="46"/>
      <c r="V35" s="46"/>
      <c r="W35" s="46"/>
    </row>
    <row r="36" spans="1:23" ht="14.25">
      <c r="A36" s="46"/>
      <c r="B36" s="46"/>
      <c r="C36" s="46"/>
      <c r="D36" s="46"/>
      <c r="E36" s="46"/>
      <c r="F36" s="46"/>
      <c r="G36" s="46"/>
      <c r="H36" s="46"/>
      <c r="I36" s="46"/>
      <c r="J36" s="46"/>
      <c r="K36" s="46"/>
      <c r="L36" s="46"/>
      <c r="M36" s="46"/>
      <c r="N36" s="46"/>
      <c r="O36" s="46"/>
      <c r="P36" s="46"/>
      <c r="Q36" s="46"/>
      <c r="R36" s="46"/>
      <c r="S36" s="46"/>
      <c r="T36" s="46"/>
      <c r="U36" s="46"/>
      <c r="V36" s="46"/>
      <c r="W36" s="46"/>
    </row>
    <row r="37" spans="1:23" ht="14.25">
      <c r="A37" s="46"/>
      <c r="B37" s="46"/>
      <c r="C37" s="46"/>
      <c r="D37" s="46"/>
      <c r="E37" s="46"/>
      <c r="F37" s="46"/>
      <c r="G37" s="46"/>
      <c r="H37" s="46"/>
      <c r="I37" s="46"/>
      <c r="J37" s="46"/>
      <c r="K37" s="46"/>
      <c r="L37" s="46"/>
      <c r="M37" s="46"/>
      <c r="N37" s="46"/>
      <c r="O37" s="46"/>
      <c r="P37" s="46"/>
      <c r="Q37" s="46"/>
      <c r="R37" s="46"/>
      <c r="S37" s="46"/>
      <c r="T37" s="46"/>
      <c r="U37" s="46"/>
      <c r="V37" s="46"/>
      <c r="W37" s="46"/>
    </row>
    <row r="38" spans="1:23" ht="14.25">
      <c r="A38" s="46"/>
      <c r="B38" s="46"/>
      <c r="C38" s="46"/>
      <c r="D38" s="46"/>
      <c r="E38" s="46"/>
      <c r="F38" s="46"/>
      <c r="G38" s="46"/>
      <c r="H38" s="46"/>
      <c r="I38" s="46"/>
      <c r="J38" s="46"/>
      <c r="K38" s="46"/>
      <c r="L38" s="46"/>
      <c r="M38" s="46"/>
      <c r="N38" s="46"/>
      <c r="O38" s="46"/>
      <c r="P38" s="46"/>
      <c r="Q38" s="46"/>
      <c r="R38" s="46"/>
      <c r="S38" s="46"/>
      <c r="T38" s="46"/>
      <c r="U38" s="46"/>
      <c r="V38" s="46"/>
      <c r="W38" s="46"/>
    </row>
    <row r="39" spans="1:23" ht="14.25">
      <c r="A39" s="46"/>
      <c r="B39" s="46"/>
      <c r="C39" s="46"/>
      <c r="D39" s="46"/>
      <c r="E39" s="46"/>
      <c r="F39" s="46"/>
      <c r="G39" s="46"/>
      <c r="H39" s="46"/>
      <c r="I39" s="46"/>
      <c r="J39" s="46"/>
      <c r="K39" s="46"/>
      <c r="L39" s="46"/>
      <c r="M39" s="46"/>
      <c r="N39" s="46"/>
      <c r="O39" s="46"/>
      <c r="P39" s="46"/>
      <c r="Q39" s="46"/>
      <c r="R39" s="46"/>
      <c r="S39" s="46"/>
      <c r="T39" s="46"/>
      <c r="U39" s="46"/>
      <c r="V39" s="46"/>
      <c r="W39" s="46"/>
    </row>
    <row r="40" spans="1:23" ht="14.25">
      <c r="A40" s="46"/>
      <c r="B40" s="46"/>
      <c r="C40" s="46"/>
      <c r="D40" s="46"/>
      <c r="E40" s="46"/>
      <c r="F40" s="46"/>
      <c r="G40" s="46"/>
      <c r="H40" s="46"/>
      <c r="I40" s="46"/>
      <c r="J40" s="46"/>
      <c r="K40" s="46"/>
      <c r="L40" s="46"/>
      <c r="M40" s="46"/>
      <c r="N40" s="46"/>
      <c r="O40" s="46"/>
      <c r="P40" s="46"/>
      <c r="Q40" s="46"/>
      <c r="R40" s="46"/>
      <c r="S40" s="46"/>
      <c r="T40" s="46"/>
      <c r="U40" s="46"/>
      <c r="V40" s="46"/>
      <c r="W40" s="46"/>
    </row>
    <row r="41" spans="1:23" ht="14.25">
      <c r="A41" s="46"/>
      <c r="B41" s="46"/>
      <c r="C41" s="46"/>
      <c r="D41" s="46"/>
      <c r="E41" s="46"/>
      <c r="F41" s="46"/>
      <c r="G41" s="46"/>
      <c r="H41" s="46"/>
      <c r="I41" s="46"/>
      <c r="J41" s="46"/>
      <c r="K41" s="46"/>
      <c r="L41" s="46"/>
      <c r="M41" s="46"/>
      <c r="N41" s="46"/>
      <c r="O41" s="46"/>
      <c r="P41" s="46"/>
      <c r="Q41" s="46"/>
      <c r="R41" s="46"/>
      <c r="S41" s="46"/>
      <c r="T41" s="46"/>
      <c r="U41" s="46"/>
      <c r="V41" s="46"/>
      <c r="W41" s="46"/>
    </row>
    <row r="42" spans="1:23" ht="14.25">
      <c r="A42" s="46"/>
      <c r="B42" s="46"/>
      <c r="C42" s="46"/>
      <c r="D42" s="46"/>
      <c r="E42" s="46"/>
      <c r="F42" s="46"/>
      <c r="G42" s="46"/>
      <c r="H42" s="46"/>
      <c r="I42" s="46"/>
      <c r="J42" s="46"/>
      <c r="K42" s="46"/>
      <c r="L42" s="46"/>
      <c r="M42" s="46"/>
      <c r="N42" s="46"/>
      <c r="O42" s="46"/>
      <c r="P42" s="46"/>
      <c r="Q42" s="46"/>
      <c r="R42" s="46"/>
      <c r="S42" s="46"/>
      <c r="T42" s="46"/>
      <c r="U42" s="46"/>
      <c r="V42" s="46"/>
      <c r="W42" s="46"/>
    </row>
    <row r="43" spans="1:23" ht="14.25">
      <c r="A43" s="46"/>
      <c r="B43" s="46"/>
      <c r="C43" s="46"/>
      <c r="D43" s="46"/>
      <c r="E43" s="46"/>
      <c r="F43" s="46"/>
      <c r="G43" s="46"/>
      <c r="H43" s="46"/>
      <c r="I43" s="46"/>
      <c r="J43" s="46"/>
      <c r="K43" s="46"/>
      <c r="L43" s="46"/>
      <c r="M43" s="46"/>
      <c r="N43" s="46"/>
      <c r="O43" s="46"/>
      <c r="P43" s="46"/>
      <c r="Q43" s="46"/>
      <c r="R43" s="46"/>
      <c r="S43" s="46"/>
      <c r="T43" s="46"/>
      <c r="U43" s="46"/>
      <c r="V43" s="46"/>
      <c r="W43" s="46"/>
    </row>
    <row r="44" spans="1:23" ht="14.25">
      <c r="A44" s="46"/>
      <c r="B44" s="46"/>
      <c r="C44" s="46"/>
      <c r="D44" s="46"/>
      <c r="E44" s="46"/>
      <c r="F44" s="46"/>
      <c r="G44" s="46"/>
      <c r="H44" s="46"/>
      <c r="I44" s="46"/>
      <c r="J44" s="46"/>
      <c r="K44" s="46"/>
      <c r="L44" s="46"/>
      <c r="M44" s="46"/>
      <c r="N44" s="46"/>
      <c r="O44" s="46"/>
      <c r="P44" s="46"/>
      <c r="Q44" s="46"/>
      <c r="R44" s="46"/>
      <c r="S44" s="46"/>
      <c r="T44" s="46"/>
      <c r="U44" s="46"/>
      <c r="V44" s="46"/>
      <c r="W44" s="46"/>
    </row>
    <row r="45" spans="1:23" ht="14.25">
      <c r="A45" s="46"/>
      <c r="B45" s="46"/>
      <c r="C45" s="46"/>
      <c r="D45" s="46"/>
      <c r="E45" s="46"/>
      <c r="F45" s="46"/>
      <c r="G45" s="46"/>
      <c r="H45" s="46"/>
      <c r="I45" s="46"/>
      <c r="J45" s="46"/>
      <c r="K45" s="46"/>
      <c r="L45" s="46"/>
      <c r="M45" s="46"/>
      <c r="N45" s="46"/>
      <c r="O45" s="46"/>
      <c r="P45" s="46"/>
      <c r="Q45" s="46"/>
      <c r="R45" s="46"/>
      <c r="S45" s="46"/>
      <c r="T45" s="46"/>
      <c r="U45" s="46"/>
      <c r="V45" s="46"/>
      <c r="W45" s="46"/>
    </row>
    <row r="46" spans="1:23" ht="14.25">
      <c r="A46" s="46"/>
      <c r="B46" s="46"/>
      <c r="C46" s="46"/>
      <c r="D46" s="46"/>
      <c r="E46" s="46"/>
      <c r="F46" s="46"/>
      <c r="G46" s="46"/>
      <c r="H46" s="46"/>
      <c r="I46" s="46"/>
      <c r="J46" s="46"/>
      <c r="K46" s="46"/>
      <c r="L46" s="46"/>
      <c r="M46" s="46"/>
      <c r="N46" s="46"/>
      <c r="O46" s="46"/>
      <c r="P46" s="46"/>
      <c r="Q46" s="46"/>
      <c r="R46" s="46"/>
      <c r="S46" s="46"/>
      <c r="T46" s="46"/>
      <c r="U46" s="46"/>
      <c r="V46" s="46"/>
      <c r="W46" s="46"/>
    </row>
    <row r="47" spans="1:23" ht="14.25">
      <c r="A47" s="46"/>
      <c r="B47" s="46"/>
      <c r="C47" s="46"/>
      <c r="D47" s="46"/>
      <c r="E47" s="46"/>
      <c r="F47" s="46"/>
      <c r="G47" s="46"/>
      <c r="H47" s="46"/>
      <c r="I47" s="46"/>
      <c r="J47" s="46"/>
      <c r="K47" s="46"/>
      <c r="L47" s="46"/>
      <c r="M47" s="46"/>
      <c r="N47" s="46"/>
      <c r="O47" s="46"/>
      <c r="P47" s="46"/>
      <c r="Q47" s="46"/>
      <c r="R47" s="46"/>
      <c r="S47" s="46"/>
      <c r="T47" s="46"/>
      <c r="U47" s="46"/>
      <c r="V47" s="46"/>
      <c r="W47" s="46"/>
    </row>
    <row r="48" spans="1:23" ht="14.25">
      <c r="A48" s="46"/>
      <c r="B48" s="46"/>
      <c r="C48" s="46"/>
      <c r="D48" s="46"/>
      <c r="E48" s="46"/>
      <c r="F48" s="46"/>
      <c r="G48" s="46"/>
      <c r="H48" s="46"/>
      <c r="I48" s="46"/>
      <c r="J48" s="46"/>
      <c r="K48" s="46"/>
      <c r="L48" s="46"/>
      <c r="M48" s="46"/>
      <c r="N48" s="46"/>
      <c r="O48" s="46"/>
      <c r="P48" s="46"/>
      <c r="Q48" s="46"/>
      <c r="R48" s="46"/>
      <c r="S48" s="46"/>
      <c r="T48" s="46"/>
      <c r="U48" s="46"/>
      <c r="V48" s="46"/>
      <c r="W48" s="46"/>
    </row>
    <row r="49" spans="1:23" ht="14.25">
      <c r="A49" s="46"/>
      <c r="B49" s="46"/>
      <c r="C49" s="46"/>
      <c r="D49" s="46"/>
      <c r="E49" s="46"/>
      <c r="F49" s="46"/>
      <c r="G49" s="46"/>
      <c r="H49" s="46"/>
      <c r="I49" s="46"/>
      <c r="J49" s="46"/>
      <c r="K49" s="46"/>
      <c r="L49" s="46"/>
      <c r="M49" s="46"/>
      <c r="N49" s="46"/>
      <c r="O49" s="46"/>
      <c r="P49" s="46"/>
      <c r="Q49" s="46"/>
      <c r="R49" s="46"/>
      <c r="S49" s="46"/>
      <c r="T49" s="46"/>
      <c r="U49" s="46"/>
      <c r="V49" s="46"/>
      <c r="W49" s="46"/>
    </row>
    <row r="50" spans="1:23" ht="14.25">
      <c r="A50" s="46"/>
      <c r="B50" s="46"/>
      <c r="C50" s="46"/>
      <c r="D50" s="46"/>
      <c r="E50" s="46"/>
      <c r="F50" s="46"/>
      <c r="G50" s="46"/>
      <c r="H50" s="46"/>
      <c r="I50" s="46"/>
      <c r="J50" s="46"/>
      <c r="K50" s="46"/>
      <c r="L50" s="46"/>
      <c r="M50" s="46"/>
      <c r="N50" s="46"/>
      <c r="O50" s="46"/>
      <c r="P50" s="46"/>
      <c r="Q50" s="46"/>
      <c r="R50" s="46"/>
      <c r="S50" s="46"/>
      <c r="T50" s="46"/>
      <c r="U50" s="46"/>
      <c r="V50" s="46"/>
      <c r="W50" s="46"/>
    </row>
    <row r="51" spans="1:23" ht="14.25">
      <c r="A51" s="46"/>
      <c r="B51" s="46"/>
      <c r="C51" s="46"/>
      <c r="D51" s="46"/>
      <c r="E51" s="46"/>
      <c r="F51" s="46"/>
      <c r="G51" s="46"/>
      <c r="H51" s="46"/>
      <c r="I51" s="46"/>
      <c r="J51" s="46"/>
      <c r="K51" s="46"/>
      <c r="L51" s="46"/>
      <c r="M51" s="46"/>
      <c r="N51" s="46"/>
      <c r="O51" s="46"/>
      <c r="P51" s="46"/>
      <c r="Q51" s="46"/>
      <c r="R51" s="46"/>
      <c r="S51" s="46"/>
      <c r="T51" s="46"/>
      <c r="U51" s="46"/>
      <c r="V51" s="46"/>
      <c r="W51" s="46"/>
    </row>
    <row r="52" spans="1:23" ht="14.25">
      <c r="A52" s="46"/>
      <c r="B52" s="46"/>
      <c r="C52" s="46"/>
      <c r="D52" s="46"/>
      <c r="E52" s="46"/>
      <c r="F52" s="46"/>
      <c r="G52" s="46"/>
      <c r="H52" s="46"/>
      <c r="I52" s="46"/>
      <c r="J52" s="46"/>
      <c r="K52" s="46"/>
      <c r="L52" s="46"/>
      <c r="M52" s="46"/>
      <c r="N52" s="46"/>
      <c r="O52" s="46"/>
      <c r="P52" s="46"/>
      <c r="Q52" s="46"/>
      <c r="R52" s="46"/>
      <c r="S52" s="46"/>
      <c r="T52" s="46"/>
      <c r="U52" s="46"/>
      <c r="V52" s="46"/>
      <c r="W52" s="46"/>
    </row>
    <row r="53" spans="1:23" ht="14.25">
      <c r="A53" s="46"/>
      <c r="B53" s="46"/>
      <c r="C53" s="46"/>
      <c r="D53" s="46"/>
      <c r="E53" s="46"/>
      <c r="F53" s="46"/>
      <c r="G53" s="46"/>
      <c r="H53" s="46"/>
      <c r="I53" s="46"/>
      <c r="J53" s="46"/>
      <c r="K53" s="46"/>
      <c r="L53" s="46"/>
      <c r="M53" s="46"/>
      <c r="N53" s="46"/>
      <c r="O53" s="46"/>
      <c r="P53" s="46"/>
      <c r="Q53" s="46"/>
      <c r="R53" s="46"/>
      <c r="S53" s="46"/>
      <c r="T53" s="46"/>
      <c r="U53" s="46"/>
      <c r="V53" s="46"/>
      <c r="W53" s="46"/>
    </row>
    <row r="54" spans="1:23" ht="14.25">
      <c r="A54" s="46"/>
      <c r="B54" s="46"/>
      <c r="C54" s="46"/>
      <c r="D54" s="46"/>
      <c r="E54" s="46"/>
      <c r="F54" s="46"/>
      <c r="G54" s="46"/>
      <c r="H54" s="46"/>
      <c r="I54" s="46"/>
      <c r="J54" s="46"/>
      <c r="K54" s="46"/>
      <c r="L54" s="46"/>
      <c r="M54" s="46"/>
      <c r="N54" s="46"/>
      <c r="O54" s="46"/>
      <c r="P54" s="46"/>
      <c r="Q54" s="46"/>
      <c r="R54" s="46"/>
      <c r="S54" s="46"/>
      <c r="T54" s="46"/>
      <c r="U54" s="46"/>
      <c r="V54" s="46"/>
      <c r="W54" s="46"/>
    </row>
    <row r="55" spans="1:23" ht="14.25">
      <c r="A55" s="46"/>
      <c r="B55" s="46"/>
      <c r="C55" s="46"/>
      <c r="D55" s="46"/>
      <c r="E55" s="46"/>
      <c r="F55" s="46"/>
      <c r="G55" s="46"/>
      <c r="H55" s="46"/>
      <c r="I55" s="46"/>
      <c r="J55" s="46"/>
      <c r="K55" s="46"/>
      <c r="L55" s="46"/>
      <c r="M55" s="46"/>
      <c r="N55" s="46"/>
      <c r="O55" s="46"/>
      <c r="P55" s="46"/>
      <c r="Q55" s="46"/>
      <c r="R55" s="46"/>
      <c r="S55" s="46"/>
      <c r="T55" s="46"/>
      <c r="U55" s="46"/>
      <c r="V55" s="46"/>
      <c r="W55" s="46"/>
    </row>
    <row r="56" spans="1:23" ht="14.25">
      <c r="A56" s="46"/>
      <c r="B56" s="46"/>
      <c r="C56" s="46"/>
      <c r="D56" s="46"/>
      <c r="E56" s="46"/>
      <c r="F56" s="46"/>
      <c r="G56" s="46"/>
      <c r="H56" s="46"/>
      <c r="I56" s="46"/>
      <c r="J56" s="46"/>
      <c r="K56" s="46"/>
      <c r="L56" s="46"/>
      <c r="M56" s="46"/>
      <c r="N56" s="46"/>
      <c r="O56" s="46"/>
      <c r="P56" s="46"/>
      <c r="Q56" s="46"/>
      <c r="R56" s="46"/>
      <c r="S56" s="46"/>
      <c r="T56" s="46"/>
      <c r="U56" s="46"/>
      <c r="V56" s="46"/>
      <c r="W56" s="46"/>
    </row>
    <row r="57" spans="1:23" ht="14.25">
      <c r="A57" s="46"/>
      <c r="B57" s="46"/>
      <c r="C57" s="46"/>
      <c r="D57" s="46"/>
      <c r="E57" s="46"/>
      <c r="F57" s="46"/>
      <c r="G57" s="46"/>
      <c r="H57" s="46"/>
      <c r="I57" s="46"/>
      <c r="J57" s="46"/>
      <c r="K57" s="46"/>
      <c r="L57" s="46"/>
      <c r="M57" s="46"/>
      <c r="N57" s="46"/>
      <c r="O57" s="46"/>
      <c r="P57" s="46"/>
      <c r="Q57" s="46"/>
      <c r="R57" s="46"/>
      <c r="S57" s="46"/>
      <c r="T57" s="46"/>
      <c r="U57" s="46"/>
      <c r="V57" s="46"/>
      <c r="W57" s="46"/>
    </row>
    <row r="58" spans="1:23" ht="14.25">
      <c r="A58" s="46"/>
      <c r="B58" s="46"/>
      <c r="C58" s="46"/>
      <c r="D58" s="46"/>
      <c r="E58" s="46"/>
      <c r="F58" s="46"/>
      <c r="G58" s="46"/>
      <c r="H58" s="46"/>
      <c r="I58" s="46"/>
      <c r="J58" s="46"/>
      <c r="K58" s="46"/>
      <c r="L58" s="46"/>
      <c r="M58" s="46"/>
      <c r="N58" s="46"/>
      <c r="O58" s="46"/>
      <c r="P58" s="46"/>
      <c r="Q58" s="46"/>
      <c r="R58" s="46"/>
      <c r="S58" s="46"/>
      <c r="T58" s="46"/>
      <c r="U58" s="46"/>
      <c r="V58" s="46"/>
      <c r="W58" s="46"/>
    </row>
    <row r="59" spans="1:23" ht="14.25">
      <c r="A59" s="46"/>
      <c r="B59" s="46"/>
      <c r="C59" s="46"/>
      <c r="D59" s="46"/>
      <c r="E59" s="46"/>
      <c r="F59" s="46"/>
      <c r="G59" s="46"/>
      <c r="H59" s="46"/>
      <c r="I59" s="46"/>
      <c r="J59" s="46"/>
      <c r="K59" s="46"/>
      <c r="L59" s="46"/>
      <c r="M59" s="46"/>
      <c r="N59" s="46"/>
      <c r="O59" s="46"/>
      <c r="P59" s="46"/>
      <c r="Q59" s="46"/>
      <c r="R59" s="46"/>
      <c r="S59" s="46"/>
      <c r="T59" s="46"/>
      <c r="U59" s="46"/>
      <c r="V59" s="46"/>
      <c r="W59" s="46"/>
    </row>
    <row r="60" spans="1:23" ht="14.25">
      <c r="A60" s="46"/>
      <c r="B60" s="46"/>
      <c r="C60" s="46"/>
      <c r="D60" s="46"/>
      <c r="E60" s="46"/>
      <c r="F60" s="46"/>
      <c r="G60" s="46"/>
      <c r="H60" s="46"/>
      <c r="I60" s="46"/>
      <c r="J60" s="46"/>
      <c r="K60" s="46"/>
      <c r="L60" s="46"/>
      <c r="M60" s="46"/>
      <c r="N60" s="46"/>
      <c r="O60" s="46"/>
      <c r="P60" s="46"/>
      <c r="Q60" s="46"/>
      <c r="R60" s="46"/>
      <c r="S60" s="46"/>
      <c r="T60" s="46"/>
      <c r="U60" s="46"/>
      <c r="V60" s="46"/>
      <c r="W60" s="46"/>
    </row>
    <row r="61" spans="1:23" ht="14.25">
      <c r="A61" s="46"/>
      <c r="B61" s="46"/>
      <c r="C61" s="46"/>
      <c r="D61" s="46"/>
      <c r="E61" s="46"/>
      <c r="F61" s="46"/>
      <c r="G61" s="46"/>
      <c r="H61" s="46"/>
      <c r="I61" s="46"/>
      <c r="J61" s="46"/>
      <c r="K61" s="46"/>
      <c r="L61" s="46"/>
      <c r="M61" s="46"/>
      <c r="N61" s="46"/>
      <c r="O61" s="46"/>
      <c r="P61" s="46"/>
      <c r="Q61" s="46"/>
      <c r="R61" s="46"/>
      <c r="S61" s="46"/>
      <c r="T61" s="46"/>
      <c r="U61" s="46"/>
      <c r="V61" s="46"/>
      <c r="W61" s="46"/>
    </row>
    <row r="62" spans="1:23" ht="14.25">
      <c r="A62" s="46"/>
      <c r="B62" s="46"/>
      <c r="C62" s="46"/>
      <c r="D62" s="46"/>
      <c r="E62" s="46"/>
      <c r="F62" s="46"/>
      <c r="G62" s="46"/>
      <c r="H62" s="46"/>
      <c r="I62" s="46"/>
      <c r="J62" s="46"/>
      <c r="K62" s="46"/>
      <c r="L62" s="46"/>
      <c r="M62" s="46"/>
      <c r="N62" s="46"/>
      <c r="O62" s="46"/>
      <c r="P62" s="46"/>
      <c r="Q62" s="46"/>
      <c r="R62" s="46"/>
      <c r="S62" s="46"/>
      <c r="T62" s="46"/>
      <c r="U62" s="46"/>
      <c r="V62" s="46"/>
      <c r="W62" s="46"/>
    </row>
    <row r="63" spans="1:23" ht="14.25">
      <c r="A63" s="46"/>
      <c r="B63" s="46"/>
      <c r="C63" s="46"/>
      <c r="D63" s="46"/>
      <c r="E63" s="46"/>
      <c r="F63" s="46"/>
      <c r="G63" s="46"/>
      <c r="H63" s="46"/>
      <c r="I63" s="46"/>
      <c r="J63" s="46"/>
      <c r="K63" s="46"/>
      <c r="L63" s="46"/>
      <c r="M63" s="46"/>
      <c r="N63" s="46"/>
      <c r="O63" s="46"/>
      <c r="P63" s="46"/>
      <c r="Q63" s="46"/>
      <c r="R63" s="46"/>
      <c r="S63" s="46"/>
      <c r="T63" s="46"/>
      <c r="U63" s="46"/>
      <c r="V63" s="46"/>
      <c r="W63" s="46"/>
    </row>
    <row r="64" spans="1:23" ht="14.25">
      <c r="A64" s="46"/>
      <c r="B64" s="46"/>
      <c r="C64" s="46"/>
      <c r="D64" s="46"/>
      <c r="E64" s="46"/>
      <c r="F64" s="46"/>
      <c r="G64" s="46"/>
      <c r="H64" s="46"/>
      <c r="I64" s="46"/>
      <c r="J64" s="46"/>
      <c r="K64" s="46"/>
      <c r="L64" s="46"/>
      <c r="M64" s="46"/>
      <c r="N64" s="46"/>
      <c r="O64" s="46"/>
      <c r="P64" s="46"/>
      <c r="Q64" s="46"/>
      <c r="R64" s="46"/>
      <c r="S64" s="46"/>
      <c r="T64" s="46"/>
      <c r="U64" s="46"/>
      <c r="V64" s="46"/>
      <c r="W64" s="46"/>
    </row>
    <row r="65" spans="1:23" ht="14.25">
      <c r="A65" s="46"/>
      <c r="B65" s="46"/>
      <c r="C65" s="46"/>
      <c r="D65" s="46"/>
      <c r="E65" s="46"/>
      <c r="F65" s="46"/>
      <c r="G65" s="46"/>
      <c r="H65" s="46"/>
      <c r="I65" s="46"/>
      <c r="J65" s="46"/>
      <c r="K65" s="46"/>
      <c r="L65" s="46"/>
      <c r="M65" s="46"/>
      <c r="N65" s="46"/>
      <c r="O65" s="46"/>
      <c r="P65" s="46"/>
      <c r="Q65" s="46"/>
      <c r="R65" s="46"/>
      <c r="S65" s="46"/>
      <c r="T65" s="46"/>
      <c r="U65" s="46"/>
      <c r="V65" s="46"/>
      <c r="W65" s="46"/>
    </row>
    <row r="66" spans="1:23" ht="14.25">
      <c r="A66" s="46"/>
      <c r="B66" s="46"/>
      <c r="C66" s="46"/>
      <c r="D66" s="46"/>
      <c r="E66" s="46"/>
      <c r="F66" s="46"/>
      <c r="G66" s="46"/>
      <c r="H66" s="46"/>
      <c r="I66" s="46"/>
      <c r="J66" s="46"/>
      <c r="K66" s="46"/>
      <c r="L66" s="46"/>
      <c r="M66" s="46"/>
      <c r="N66" s="46"/>
      <c r="O66" s="46"/>
      <c r="P66" s="46"/>
      <c r="Q66" s="46"/>
      <c r="R66" s="46"/>
      <c r="S66" s="46"/>
      <c r="T66" s="46"/>
      <c r="U66" s="46"/>
      <c r="V66" s="46"/>
      <c r="W66" s="46"/>
    </row>
    <row r="67" spans="1:23" ht="14.25">
      <c r="A67" s="46"/>
      <c r="B67" s="46"/>
      <c r="C67" s="46"/>
      <c r="D67" s="46"/>
      <c r="E67" s="46"/>
      <c r="F67" s="46"/>
      <c r="G67" s="46"/>
      <c r="H67" s="46"/>
      <c r="I67" s="46"/>
      <c r="J67" s="46"/>
      <c r="K67" s="46"/>
      <c r="L67" s="46"/>
      <c r="M67" s="46"/>
      <c r="N67" s="46"/>
      <c r="O67" s="46"/>
      <c r="P67" s="46"/>
      <c r="Q67" s="46"/>
      <c r="R67" s="46"/>
      <c r="S67" s="46"/>
      <c r="T67" s="46"/>
      <c r="U67" s="46"/>
      <c r="V67" s="46"/>
      <c r="W67" s="46"/>
    </row>
    <row r="68" spans="1:23" ht="14.25">
      <c r="A68" s="46"/>
      <c r="B68" s="46"/>
      <c r="C68" s="46"/>
      <c r="D68" s="46"/>
      <c r="E68" s="46"/>
      <c r="F68" s="46"/>
      <c r="G68" s="46"/>
      <c r="H68" s="46"/>
      <c r="I68" s="46"/>
      <c r="J68" s="46"/>
      <c r="K68" s="46"/>
      <c r="L68" s="46"/>
      <c r="M68" s="46"/>
      <c r="N68" s="46"/>
      <c r="O68" s="46"/>
      <c r="P68" s="46"/>
      <c r="Q68" s="46"/>
      <c r="R68" s="46"/>
      <c r="S68" s="46"/>
      <c r="T68" s="46"/>
      <c r="U68" s="46"/>
      <c r="V68" s="46"/>
      <c r="W68" s="46"/>
    </row>
    <row r="69" spans="1:23" ht="14.25">
      <c r="A69" s="46"/>
      <c r="B69" s="46"/>
      <c r="C69" s="46"/>
      <c r="D69" s="46"/>
      <c r="E69" s="46"/>
      <c r="F69" s="46"/>
      <c r="G69" s="46"/>
      <c r="H69" s="46"/>
      <c r="I69" s="46"/>
      <c r="J69" s="46"/>
      <c r="K69" s="46"/>
      <c r="L69" s="46"/>
      <c r="M69" s="46"/>
      <c r="N69" s="46"/>
      <c r="O69" s="46"/>
      <c r="P69" s="46"/>
      <c r="Q69" s="46"/>
      <c r="R69" s="46"/>
      <c r="S69" s="46"/>
      <c r="T69" s="46"/>
      <c r="U69" s="46"/>
      <c r="V69" s="46"/>
      <c r="W69" s="46"/>
    </row>
    <row r="70" spans="1:23" ht="14.25">
      <c r="A70" s="46"/>
      <c r="B70" s="46"/>
      <c r="C70" s="46"/>
      <c r="D70" s="46"/>
      <c r="E70" s="46"/>
      <c r="F70" s="46"/>
      <c r="G70" s="46"/>
      <c r="H70" s="46"/>
      <c r="I70" s="46"/>
      <c r="J70" s="46"/>
      <c r="K70" s="46"/>
      <c r="L70" s="46"/>
      <c r="M70" s="46"/>
      <c r="N70" s="46"/>
      <c r="O70" s="46"/>
      <c r="P70" s="46"/>
      <c r="Q70" s="46"/>
      <c r="R70" s="46"/>
      <c r="S70" s="46"/>
      <c r="T70" s="46"/>
      <c r="U70" s="46"/>
      <c r="V70" s="46"/>
      <c r="W70" s="46"/>
    </row>
    <row r="71" spans="1:23" ht="14.25">
      <c r="A71" s="46"/>
      <c r="B71" s="46"/>
      <c r="C71" s="46"/>
      <c r="D71" s="46"/>
      <c r="E71" s="46"/>
      <c r="F71" s="46"/>
      <c r="G71" s="46"/>
      <c r="H71" s="46"/>
      <c r="I71" s="46"/>
      <c r="J71" s="46"/>
      <c r="K71" s="46"/>
      <c r="L71" s="46"/>
      <c r="M71" s="46"/>
      <c r="N71" s="46"/>
      <c r="O71" s="46"/>
      <c r="P71" s="46"/>
      <c r="Q71" s="46"/>
      <c r="R71" s="46"/>
      <c r="S71" s="46"/>
      <c r="T71" s="46"/>
      <c r="U71" s="46"/>
      <c r="V71" s="46"/>
      <c r="W71" s="46"/>
    </row>
    <row r="72" spans="1:23" ht="14.25">
      <c r="A72" s="46"/>
      <c r="B72" s="46"/>
      <c r="C72" s="46"/>
      <c r="D72" s="46"/>
      <c r="E72" s="46"/>
      <c r="F72" s="46"/>
      <c r="G72" s="46"/>
      <c r="H72" s="46"/>
      <c r="I72" s="46"/>
      <c r="J72" s="46"/>
      <c r="K72" s="46"/>
      <c r="L72" s="46"/>
      <c r="M72" s="46"/>
      <c r="N72" s="46"/>
      <c r="O72" s="46"/>
      <c r="P72" s="46"/>
      <c r="Q72" s="46"/>
      <c r="R72" s="46"/>
      <c r="S72" s="46"/>
      <c r="T72" s="46"/>
      <c r="U72" s="46"/>
      <c r="V72" s="46"/>
      <c r="W72" s="46"/>
    </row>
    <row r="73" spans="1:23" ht="14.25">
      <c r="A73" s="46"/>
      <c r="B73" s="46"/>
      <c r="C73" s="46"/>
      <c r="D73" s="46"/>
      <c r="E73" s="46"/>
      <c r="F73" s="46"/>
      <c r="G73" s="46"/>
      <c r="H73" s="46"/>
      <c r="I73" s="46"/>
      <c r="J73" s="46"/>
      <c r="K73" s="46"/>
      <c r="L73" s="46"/>
      <c r="M73" s="46"/>
      <c r="N73" s="46"/>
      <c r="O73" s="46"/>
      <c r="P73" s="46"/>
      <c r="Q73" s="46"/>
      <c r="R73" s="46"/>
      <c r="S73" s="46"/>
      <c r="T73" s="46"/>
      <c r="U73" s="46"/>
      <c r="V73" s="46"/>
      <c r="W73" s="46"/>
    </row>
    <row r="74" spans="1:23" ht="14.25">
      <c r="A74" s="46"/>
      <c r="B74" s="46"/>
      <c r="C74" s="46"/>
      <c r="D74" s="46"/>
      <c r="E74" s="46"/>
      <c r="F74" s="46"/>
      <c r="G74" s="46"/>
      <c r="H74" s="46"/>
      <c r="I74" s="46"/>
      <c r="J74" s="46"/>
      <c r="K74" s="46"/>
      <c r="L74" s="46"/>
      <c r="M74" s="46"/>
      <c r="N74" s="46"/>
      <c r="O74" s="46"/>
      <c r="P74" s="46"/>
      <c r="Q74" s="46"/>
      <c r="R74" s="46"/>
      <c r="S74" s="46"/>
      <c r="T74" s="46"/>
      <c r="U74" s="46"/>
      <c r="V74" s="46"/>
      <c r="W74" s="46"/>
    </row>
    <row r="75" spans="1:23" ht="14.25">
      <c r="A75" s="46"/>
      <c r="B75" s="46"/>
      <c r="C75" s="46"/>
      <c r="D75" s="46"/>
      <c r="E75" s="46"/>
      <c r="F75" s="46"/>
      <c r="G75" s="46"/>
      <c r="H75" s="46"/>
      <c r="I75" s="46"/>
      <c r="J75" s="46"/>
      <c r="K75" s="46"/>
      <c r="L75" s="46"/>
      <c r="M75" s="46"/>
      <c r="N75" s="46"/>
      <c r="O75" s="46"/>
      <c r="P75" s="46"/>
      <c r="Q75" s="46"/>
      <c r="R75" s="46"/>
      <c r="S75" s="46"/>
      <c r="T75" s="46"/>
      <c r="U75" s="46"/>
      <c r="V75" s="46"/>
      <c r="W75" s="46"/>
    </row>
    <row r="76" spans="1:23" ht="14.25">
      <c r="A76" s="46"/>
      <c r="B76" s="46"/>
      <c r="C76" s="46"/>
      <c r="D76" s="46"/>
      <c r="E76" s="46"/>
      <c r="F76" s="46"/>
      <c r="G76" s="46"/>
      <c r="H76" s="46"/>
      <c r="I76" s="46"/>
      <c r="J76" s="46"/>
      <c r="K76" s="46"/>
      <c r="L76" s="46"/>
      <c r="M76" s="46"/>
      <c r="N76" s="46"/>
      <c r="O76" s="46"/>
      <c r="P76" s="46"/>
      <c r="Q76" s="46"/>
      <c r="R76" s="46"/>
      <c r="S76" s="46"/>
      <c r="T76" s="46"/>
      <c r="U76" s="46"/>
      <c r="V76" s="46"/>
      <c r="W76" s="46"/>
    </row>
    <row r="77" spans="1:23" ht="14.25">
      <c r="A77" s="46"/>
      <c r="B77" s="46"/>
      <c r="C77" s="46"/>
      <c r="D77" s="46"/>
      <c r="E77" s="46"/>
      <c r="F77" s="46"/>
      <c r="G77" s="46"/>
      <c r="H77" s="46"/>
      <c r="I77" s="46"/>
      <c r="J77" s="46"/>
      <c r="K77" s="46"/>
      <c r="L77" s="46"/>
      <c r="M77" s="46"/>
      <c r="N77" s="46"/>
      <c r="O77" s="46"/>
      <c r="P77" s="46"/>
      <c r="Q77" s="46"/>
      <c r="R77" s="46"/>
      <c r="S77" s="46"/>
      <c r="T77" s="46"/>
      <c r="U77" s="46"/>
      <c r="V77" s="46"/>
      <c r="W77" s="46"/>
    </row>
    <row r="78" spans="1:23" ht="14.25">
      <c r="A78" s="46"/>
      <c r="B78" s="46"/>
      <c r="C78" s="46"/>
      <c r="D78" s="46"/>
      <c r="E78" s="46"/>
      <c r="F78" s="46"/>
      <c r="G78" s="46"/>
      <c r="H78" s="46"/>
      <c r="I78" s="46"/>
      <c r="J78" s="46"/>
      <c r="K78" s="46"/>
      <c r="L78" s="46"/>
      <c r="M78" s="46"/>
      <c r="N78" s="46"/>
      <c r="O78" s="46"/>
      <c r="P78" s="46"/>
      <c r="Q78" s="46"/>
      <c r="R78" s="46"/>
      <c r="S78" s="46"/>
      <c r="T78" s="46"/>
      <c r="U78" s="46"/>
      <c r="V78" s="46"/>
      <c r="W78" s="46"/>
    </row>
    <row r="79" spans="1:23" ht="14.25">
      <c r="A79" s="46"/>
      <c r="B79" s="46"/>
      <c r="C79" s="46"/>
      <c r="D79" s="46"/>
      <c r="E79" s="46"/>
      <c r="F79" s="46"/>
      <c r="G79" s="46"/>
      <c r="H79" s="46"/>
      <c r="I79" s="46"/>
      <c r="J79" s="46"/>
      <c r="K79" s="46"/>
      <c r="L79" s="46"/>
      <c r="M79" s="46"/>
      <c r="N79" s="46"/>
      <c r="O79" s="46"/>
      <c r="P79" s="46"/>
      <c r="Q79" s="46"/>
      <c r="R79" s="46"/>
      <c r="S79" s="46"/>
      <c r="T79" s="46"/>
      <c r="U79" s="46"/>
      <c r="V79" s="46"/>
      <c r="W79" s="46"/>
    </row>
    <row r="80" spans="1:23" ht="14.25">
      <c r="A80" s="46"/>
      <c r="B80" s="46"/>
      <c r="C80" s="46"/>
      <c r="D80" s="46"/>
      <c r="E80" s="46"/>
      <c r="F80" s="46"/>
      <c r="G80" s="46"/>
      <c r="H80" s="46"/>
      <c r="I80" s="46"/>
      <c r="J80" s="46"/>
      <c r="K80" s="46"/>
      <c r="L80" s="46"/>
      <c r="M80" s="46"/>
      <c r="N80" s="46"/>
      <c r="O80" s="46"/>
      <c r="P80" s="46"/>
      <c r="Q80" s="46"/>
      <c r="R80" s="46"/>
      <c r="S80" s="46"/>
      <c r="T80" s="46"/>
      <c r="U80" s="46"/>
      <c r="V80" s="46"/>
      <c r="W80" s="46"/>
    </row>
    <row r="81" spans="1:23" ht="14.25">
      <c r="A81" s="46"/>
      <c r="B81" s="46"/>
      <c r="C81" s="46"/>
      <c r="D81" s="46"/>
      <c r="E81" s="46"/>
      <c r="F81" s="46"/>
      <c r="G81" s="46"/>
      <c r="H81" s="46"/>
      <c r="I81" s="46"/>
      <c r="J81" s="46"/>
      <c r="K81" s="46"/>
      <c r="L81" s="46"/>
      <c r="M81" s="46"/>
      <c r="N81" s="46"/>
      <c r="O81" s="46"/>
      <c r="P81" s="46"/>
      <c r="Q81" s="46"/>
      <c r="R81" s="46"/>
      <c r="S81" s="46"/>
      <c r="T81" s="46"/>
      <c r="U81" s="46"/>
      <c r="V81" s="46"/>
      <c r="W81" s="46"/>
    </row>
    <row r="82" spans="1:23" ht="14.25">
      <c r="A82" s="46"/>
      <c r="B82" s="46"/>
      <c r="C82" s="46"/>
      <c r="D82" s="46"/>
      <c r="E82" s="46"/>
      <c r="F82" s="46"/>
      <c r="G82" s="46"/>
      <c r="H82" s="46"/>
      <c r="I82" s="46"/>
      <c r="J82" s="46"/>
      <c r="K82" s="46"/>
      <c r="L82" s="46"/>
      <c r="M82" s="46"/>
      <c r="N82" s="46"/>
      <c r="O82" s="46"/>
      <c r="P82" s="46"/>
      <c r="Q82" s="46"/>
      <c r="R82" s="46"/>
      <c r="S82" s="46"/>
      <c r="T82" s="46"/>
      <c r="U82" s="46"/>
      <c r="V82" s="46"/>
      <c r="W82" s="46"/>
    </row>
    <row r="83" spans="1:23" ht="14.25">
      <c r="A83" s="46"/>
      <c r="B83" s="46"/>
      <c r="C83" s="46"/>
      <c r="D83" s="46"/>
      <c r="E83" s="46"/>
      <c r="F83" s="46"/>
      <c r="G83" s="46"/>
      <c r="H83" s="46"/>
      <c r="I83" s="46"/>
      <c r="J83" s="46"/>
      <c r="K83" s="46"/>
      <c r="L83" s="46"/>
      <c r="M83" s="46"/>
      <c r="N83" s="46"/>
      <c r="O83" s="46"/>
      <c r="P83" s="46"/>
      <c r="Q83" s="46"/>
      <c r="R83" s="46"/>
      <c r="S83" s="46"/>
      <c r="T83" s="46"/>
      <c r="U83" s="46"/>
      <c r="V83" s="46"/>
      <c r="W83" s="46"/>
    </row>
    <row r="84" spans="1:23" ht="14.25">
      <c r="A84" s="46"/>
      <c r="B84" s="46"/>
      <c r="C84" s="46"/>
      <c r="D84" s="46"/>
      <c r="E84" s="46"/>
      <c r="F84" s="46"/>
      <c r="G84" s="46"/>
      <c r="H84" s="46"/>
      <c r="I84" s="46"/>
      <c r="J84" s="46"/>
      <c r="K84" s="46"/>
      <c r="L84" s="46"/>
      <c r="M84" s="46"/>
      <c r="N84" s="46"/>
      <c r="O84" s="46"/>
      <c r="P84" s="46"/>
      <c r="Q84" s="46"/>
      <c r="R84" s="46"/>
      <c r="S84" s="46"/>
      <c r="T84" s="46"/>
      <c r="U84" s="46"/>
      <c r="V84" s="46"/>
      <c r="W84" s="46"/>
    </row>
    <row r="85" spans="1:23" ht="14.25">
      <c r="A85" s="46"/>
      <c r="B85" s="46"/>
      <c r="C85" s="46"/>
      <c r="D85" s="46"/>
      <c r="E85" s="46"/>
      <c r="F85" s="46"/>
      <c r="G85" s="46"/>
      <c r="H85" s="46"/>
      <c r="I85" s="46"/>
      <c r="J85" s="46"/>
      <c r="K85" s="46"/>
      <c r="L85" s="46"/>
      <c r="M85" s="46"/>
      <c r="N85" s="46"/>
      <c r="O85" s="46"/>
      <c r="P85" s="46"/>
      <c r="Q85" s="46"/>
      <c r="R85" s="46"/>
      <c r="S85" s="46"/>
      <c r="T85" s="46"/>
      <c r="U85" s="46"/>
      <c r="V85" s="46"/>
      <c r="W85" s="46"/>
    </row>
    <row r="86" spans="1:23" ht="14.25">
      <c r="A86" s="46"/>
      <c r="B86" s="46"/>
      <c r="C86" s="46"/>
      <c r="D86" s="46"/>
      <c r="E86" s="46"/>
      <c r="F86" s="46"/>
      <c r="G86" s="46"/>
      <c r="H86" s="46"/>
      <c r="I86" s="46"/>
      <c r="J86" s="46"/>
      <c r="K86" s="46"/>
      <c r="L86" s="46"/>
      <c r="M86" s="46"/>
      <c r="N86" s="46"/>
      <c r="O86" s="46"/>
      <c r="P86" s="46"/>
      <c r="Q86" s="46"/>
      <c r="R86" s="46"/>
      <c r="S86" s="46"/>
      <c r="T86" s="46"/>
      <c r="U86" s="46"/>
      <c r="V86" s="46"/>
      <c r="W86" s="46"/>
    </row>
    <row r="87" spans="1:23" ht="14.25">
      <c r="A87" s="46"/>
      <c r="B87" s="46"/>
      <c r="C87" s="46"/>
      <c r="D87" s="46"/>
      <c r="E87" s="46"/>
      <c r="F87" s="46"/>
      <c r="G87" s="46"/>
      <c r="H87" s="46"/>
      <c r="I87" s="46"/>
      <c r="J87" s="46"/>
      <c r="K87" s="46"/>
      <c r="L87" s="46"/>
      <c r="M87" s="46"/>
      <c r="N87" s="46"/>
      <c r="O87" s="46"/>
      <c r="P87" s="46"/>
      <c r="Q87" s="46"/>
      <c r="R87" s="46"/>
      <c r="S87" s="46"/>
      <c r="T87" s="46"/>
      <c r="U87" s="46"/>
      <c r="V87" s="46"/>
      <c r="W87" s="46"/>
    </row>
    <row r="88" spans="1:23" ht="14.25">
      <c r="A88" s="46"/>
      <c r="B88" s="46"/>
      <c r="C88" s="46"/>
      <c r="D88" s="46"/>
      <c r="E88" s="46"/>
      <c r="F88" s="46"/>
      <c r="G88" s="46"/>
      <c r="H88" s="46"/>
      <c r="I88" s="46"/>
      <c r="J88" s="46"/>
      <c r="K88" s="46"/>
      <c r="L88" s="46"/>
      <c r="M88" s="46"/>
      <c r="N88" s="46"/>
      <c r="O88" s="46"/>
      <c r="P88" s="46"/>
      <c r="Q88" s="46"/>
      <c r="R88" s="46"/>
      <c r="S88" s="46"/>
      <c r="T88" s="46"/>
      <c r="U88" s="46"/>
      <c r="V88" s="46"/>
      <c r="W88" s="46"/>
    </row>
    <row r="89" spans="1:23" ht="14.25">
      <c r="A89" s="46"/>
      <c r="B89" s="46"/>
      <c r="C89" s="46"/>
      <c r="D89" s="46"/>
      <c r="E89" s="46"/>
      <c r="F89" s="46"/>
      <c r="G89" s="46"/>
      <c r="H89" s="46"/>
      <c r="I89" s="46"/>
      <c r="J89" s="46"/>
      <c r="K89" s="46"/>
      <c r="L89" s="46"/>
      <c r="M89" s="46"/>
      <c r="N89" s="46"/>
      <c r="O89" s="46"/>
      <c r="P89" s="46"/>
      <c r="Q89" s="46"/>
      <c r="R89" s="46"/>
      <c r="S89" s="46"/>
      <c r="T89" s="46"/>
      <c r="U89" s="46"/>
      <c r="V89" s="46"/>
      <c r="W89" s="46"/>
    </row>
    <row r="90" spans="1:23" ht="14.25">
      <c r="A90" s="46"/>
      <c r="B90" s="46"/>
      <c r="C90" s="46"/>
      <c r="D90" s="46"/>
      <c r="E90" s="46"/>
      <c r="F90" s="46"/>
      <c r="G90" s="46"/>
      <c r="H90" s="46"/>
      <c r="I90" s="46"/>
      <c r="J90" s="46"/>
      <c r="K90" s="46"/>
      <c r="L90" s="46"/>
      <c r="M90" s="46"/>
      <c r="N90" s="46"/>
      <c r="O90" s="46"/>
      <c r="P90" s="46"/>
      <c r="Q90" s="46"/>
      <c r="R90" s="46"/>
      <c r="S90" s="46"/>
      <c r="T90" s="46"/>
      <c r="U90" s="46"/>
      <c r="V90" s="46"/>
      <c r="W90" s="46"/>
    </row>
    <row r="91" spans="1:23" ht="14.25">
      <c r="A91" s="46"/>
      <c r="B91" s="46"/>
      <c r="C91" s="46"/>
      <c r="D91" s="46"/>
      <c r="E91" s="46"/>
      <c r="F91" s="46"/>
      <c r="G91" s="46"/>
      <c r="H91" s="46"/>
      <c r="I91" s="46"/>
      <c r="J91" s="46"/>
      <c r="K91" s="46"/>
      <c r="L91" s="46"/>
      <c r="M91" s="46"/>
      <c r="N91" s="46"/>
      <c r="O91" s="46"/>
      <c r="P91" s="46"/>
      <c r="Q91" s="46"/>
      <c r="R91" s="46"/>
      <c r="S91" s="46"/>
      <c r="T91" s="46"/>
      <c r="U91" s="46"/>
      <c r="V91" s="46"/>
      <c r="W91" s="46"/>
    </row>
    <row r="92" spans="1:23" ht="14.25">
      <c r="A92" s="46"/>
      <c r="B92" s="46"/>
      <c r="C92" s="46"/>
      <c r="D92" s="46"/>
      <c r="E92" s="46"/>
      <c r="F92" s="46"/>
      <c r="G92" s="46"/>
      <c r="H92" s="46"/>
      <c r="I92" s="46"/>
      <c r="J92" s="46"/>
      <c r="K92" s="46"/>
      <c r="L92" s="46"/>
      <c r="M92" s="46"/>
      <c r="N92" s="46"/>
      <c r="O92" s="46"/>
      <c r="P92" s="46"/>
      <c r="Q92" s="46"/>
      <c r="R92" s="46"/>
      <c r="S92" s="46"/>
      <c r="T92" s="46"/>
      <c r="U92" s="46"/>
      <c r="V92" s="46"/>
      <c r="W92" s="46"/>
    </row>
    <row r="93" spans="1:23" ht="14.25">
      <c r="A93" s="46"/>
      <c r="B93" s="46"/>
      <c r="C93" s="46"/>
      <c r="D93" s="46"/>
      <c r="E93" s="46"/>
      <c r="F93" s="46"/>
      <c r="G93" s="46"/>
      <c r="H93" s="46"/>
      <c r="I93" s="46"/>
      <c r="J93" s="46"/>
      <c r="K93" s="46"/>
      <c r="L93" s="46"/>
      <c r="M93" s="46"/>
      <c r="N93" s="46"/>
      <c r="O93" s="46"/>
      <c r="P93" s="46"/>
      <c r="Q93" s="46"/>
      <c r="R93" s="46"/>
      <c r="S93" s="46"/>
      <c r="T93" s="46"/>
      <c r="U93" s="46"/>
      <c r="V93" s="46"/>
      <c r="W93" s="46"/>
    </row>
    <row r="94" spans="1:23" ht="14.25">
      <c r="A94" s="46"/>
      <c r="B94" s="46"/>
      <c r="C94" s="46"/>
      <c r="D94" s="46"/>
      <c r="E94" s="46"/>
      <c r="F94" s="46"/>
      <c r="G94" s="46"/>
      <c r="H94" s="46"/>
      <c r="I94" s="46"/>
      <c r="J94" s="46"/>
      <c r="K94" s="46"/>
      <c r="L94" s="46"/>
      <c r="M94" s="46"/>
      <c r="N94" s="46"/>
      <c r="O94" s="46"/>
      <c r="P94" s="46"/>
      <c r="Q94" s="46"/>
      <c r="R94" s="46"/>
      <c r="S94" s="46"/>
      <c r="T94" s="46"/>
      <c r="U94" s="46"/>
      <c r="V94" s="46"/>
      <c r="W94" s="46"/>
    </row>
    <row r="95" spans="1:23" ht="14.25">
      <c r="A95" s="46"/>
      <c r="B95" s="46"/>
      <c r="C95" s="46"/>
      <c r="D95" s="46"/>
      <c r="E95" s="46"/>
      <c r="F95" s="46"/>
      <c r="G95" s="46"/>
      <c r="H95" s="46"/>
      <c r="I95" s="46"/>
      <c r="J95" s="46"/>
      <c r="K95" s="46"/>
      <c r="L95" s="46"/>
      <c r="M95" s="46"/>
      <c r="N95" s="46"/>
      <c r="O95" s="46"/>
      <c r="P95" s="46"/>
      <c r="Q95" s="46"/>
      <c r="R95" s="46"/>
      <c r="S95" s="46"/>
      <c r="T95" s="46"/>
      <c r="U95" s="46"/>
      <c r="V95" s="46"/>
      <c r="W95" s="46"/>
    </row>
    <row r="96" spans="1:23" ht="14.25">
      <c r="A96" s="46"/>
      <c r="B96" s="46"/>
      <c r="C96" s="46"/>
      <c r="D96" s="46"/>
      <c r="E96" s="46"/>
      <c r="F96" s="46"/>
      <c r="G96" s="46"/>
      <c r="H96" s="46"/>
      <c r="I96" s="46"/>
      <c r="J96" s="46"/>
      <c r="K96" s="46"/>
      <c r="L96" s="46"/>
      <c r="M96" s="46"/>
      <c r="N96" s="46"/>
      <c r="O96" s="46"/>
      <c r="P96" s="46"/>
      <c r="Q96" s="46"/>
      <c r="R96" s="46"/>
      <c r="S96" s="46"/>
      <c r="T96" s="46"/>
      <c r="U96" s="46"/>
      <c r="V96" s="46"/>
      <c r="W96" s="46"/>
    </row>
    <row r="97" spans="1:23" ht="14.25">
      <c r="A97" s="46"/>
      <c r="B97" s="46"/>
      <c r="C97" s="46"/>
      <c r="D97" s="46"/>
      <c r="E97" s="46"/>
      <c r="F97" s="46"/>
      <c r="G97" s="46"/>
      <c r="H97" s="46"/>
      <c r="I97" s="46"/>
      <c r="J97" s="46"/>
      <c r="K97" s="46"/>
      <c r="L97" s="46"/>
      <c r="M97" s="46"/>
      <c r="N97" s="46"/>
      <c r="O97" s="46"/>
      <c r="P97" s="46"/>
      <c r="Q97" s="46"/>
      <c r="R97" s="46"/>
      <c r="S97" s="46"/>
      <c r="T97" s="46"/>
      <c r="U97" s="46"/>
      <c r="V97" s="46"/>
      <c r="W97" s="46"/>
    </row>
    <row r="98" spans="1:23" ht="14.25">
      <c r="A98" s="46"/>
      <c r="B98" s="46"/>
      <c r="C98" s="46"/>
      <c r="D98" s="46"/>
      <c r="E98" s="46"/>
      <c r="F98" s="46"/>
      <c r="G98" s="46"/>
      <c r="H98" s="46"/>
      <c r="I98" s="46"/>
      <c r="J98" s="46"/>
      <c r="K98" s="46"/>
      <c r="L98" s="46"/>
      <c r="M98" s="46"/>
      <c r="N98" s="46"/>
      <c r="O98" s="46"/>
      <c r="P98" s="46"/>
      <c r="Q98" s="46"/>
      <c r="R98" s="46"/>
      <c r="S98" s="46"/>
      <c r="T98" s="46"/>
      <c r="U98" s="46"/>
      <c r="V98" s="46"/>
      <c r="W98" s="46"/>
    </row>
    <row r="99" spans="1:23" ht="14.25">
      <c r="A99" s="46"/>
      <c r="B99" s="46"/>
      <c r="C99" s="46"/>
      <c r="D99" s="46"/>
      <c r="E99" s="46"/>
      <c r="F99" s="46"/>
      <c r="G99" s="46"/>
      <c r="H99" s="46"/>
      <c r="I99" s="46"/>
      <c r="J99" s="46"/>
      <c r="K99" s="46"/>
      <c r="L99" s="46"/>
      <c r="M99" s="46"/>
      <c r="N99" s="46"/>
      <c r="O99" s="46"/>
      <c r="P99" s="46"/>
      <c r="Q99" s="46"/>
      <c r="R99" s="46"/>
      <c r="S99" s="46"/>
      <c r="T99" s="46"/>
      <c r="U99" s="46"/>
      <c r="V99" s="46"/>
      <c r="W99" s="46"/>
    </row>
    <row r="100" spans="1:23" ht="14.25">
      <c r="A100" s="46"/>
      <c r="B100" s="46"/>
      <c r="C100" s="46"/>
      <c r="D100" s="46"/>
      <c r="E100" s="46"/>
      <c r="F100" s="46"/>
      <c r="G100" s="46"/>
      <c r="H100" s="46"/>
      <c r="I100" s="46"/>
      <c r="J100" s="46"/>
      <c r="K100" s="46"/>
      <c r="L100" s="46"/>
      <c r="M100" s="46"/>
      <c r="N100" s="46"/>
      <c r="O100" s="46"/>
      <c r="P100" s="46"/>
      <c r="Q100" s="46"/>
      <c r="R100" s="46"/>
      <c r="S100" s="46"/>
      <c r="T100" s="46"/>
      <c r="U100" s="46"/>
      <c r="V100" s="46"/>
      <c r="W100" s="46"/>
    </row>
    <row r="101" spans="1:23" ht="14.25">
      <c r="A101" s="46"/>
      <c r="B101" s="46"/>
      <c r="C101" s="46"/>
      <c r="D101" s="46"/>
      <c r="E101" s="46"/>
      <c r="F101" s="46"/>
      <c r="G101" s="46"/>
      <c r="H101" s="46"/>
      <c r="I101" s="46"/>
      <c r="J101" s="46"/>
      <c r="K101" s="46"/>
      <c r="L101" s="46"/>
      <c r="M101" s="46"/>
      <c r="N101" s="46"/>
      <c r="O101" s="46"/>
      <c r="P101" s="46"/>
      <c r="Q101" s="46"/>
      <c r="R101" s="46"/>
      <c r="S101" s="46"/>
      <c r="T101" s="46"/>
      <c r="U101" s="46"/>
      <c r="V101" s="46"/>
      <c r="W101" s="46"/>
    </row>
    <row r="102" spans="1:23" ht="14.25">
      <c r="A102" s="46"/>
      <c r="B102" s="46"/>
      <c r="C102" s="46"/>
      <c r="D102" s="46"/>
      <c r="E102" s="46"/>
      <c r="F102" s="46"/>
      <c r="G102" s="46"/>
      <c r="H102" s="46"/>
      <c r="I102" s="46"/>
      <c r="J102" s="46"/>
      <c r="K102" s="46"/>
      <c r="L102" s="46"/>
      <c r="M102" s="46"/>
      <c r="N102" s="46"/>
      <c r="O102" s="46"/>
      <c r="P102" s="46"/>
      <c r="Q102" s="46"/>
      <c r="R102" s="46"/>
      <c r="S102" s="46"/>
      <c r="T102" s="46"/>
      <c r="U102" s="46"/>
      <c r="V102" s="46"/>
      <c r="W102" s="46"/>
    </row>
    <row r="103" spans="1:23" ht="14.25">
      <c r="A103" s="46"/>
      <c r="B103" s="46"/>
      <c r="C103" s="46"/>
      <c r="D103" s="46"/>
      <c r="E103" s="46"/>
      <c r="F103" s="46"/>
      <c r="G103" s="46"/>
      <c r="H103" s="46"/>
      <c r="I103" s="46"/>
      <c r="J103" s="46"/>
      <c r="K103" s="46"/>
      <c r="L103" s="46"/>
      <c r="M103" s="46"/>
      <c r="N103" s="46"/>
      <c r="O103" s="46"/>
      <c r="P103" s="46"/>
      <c r="Q103" s="46"/>
      <c r="R103" s="46"/>
      <c r="S103" s="46"/>
      <c r="T103" s="46"/>
      <c r="U103" s="46"/>
      <c r="V103" s="46"/>
      <c r="W103" s="46"/>
    </row>
    <row r="104" spans="1:23" ht="14.25">
      <c r="A104" s="46"/>
      <c r="B104" s="46"/>
      <c r="C104" s="46"/>
      <c r="D104" s="46"/>
      <c r="E104" s="46"/>
      <c r="F104" s="46"/>
      <c r="G104" s="46"/>
      <c r="H104" s="46"/>
      <c r="I104" s="46"/>
      <c r="J104" s="46"/>
      <c r="K104" s="46"/>
      <c r="L104" s="46"/>
      <c r="M104" s="46"/>
      <c r="N104" s="46"/>
      <c r="O104" s="46"/>
      <c r="P104" s="46"/>
      <c r="Q104" s="46"/>
      <c r="R104" s="46"/>
      <c r="S104" s="46"/>
      <c r="T104" s="46"/>
      <c r="U104" s="46"/>
      <c r="V104" s="46"/>
      <c r="W104" s="46"/>
    </row>
    <row r="105" spans="1:23" ht="14.25">
      <c r="A105" s="46"/>
      <c r="B105" s="46"/>
      <c r="C105" s="46"/>
      <c r="D105" s="46"/>
      <c r="E105" s="46"/>
      <c r="F105" s="46"/>
      <c r="G105" s="46"/>
      <c r="H105" s="46"/>
      <c r="I105" s="46"/>
      <c r="J105" s="46"/>
      <c r="K105" s="46"/>
      <c r="L105" s="46"/>
      <c r="M105" s="46"/>
      <c r="N105" s="46"/>
      <c r="O105" s="46"/>
      <c r="P105" s="46"/>
      <c r="Q105" s="46"/>
      <c r="R105" s="46"/>
      <c r="S105" s="46"/>
      <c r="T105" s="46"/>
      <c r="U105" s="46"/>
      <c r="V105" s="46"/>
      <c r="W105" s="46"/>
    </row>
    <row r="106" spans="1:23" ht="14.25">
      <c r="A106" s="46"/>
      <c r="B106" s="46"/>
      <c r="C106" s="46"/>
      <c r="D106" s="46"/>
      <c r="E106" s="46"/>
      <c r="F106" s="46"/>
      <c r="G106" s="46"/>
      <c r="H106" s="46"/>
      <c r="I106" s="46"/>
      <c r="J106" s="46"/>
      <c r="K106" s="46"/>
      <c r="L106" s="46"/>
      <c r="M106" s="46"/>
      <c r="N106" s="46"/>
      <c r="O106" s="46"/>
      <c r="P106" s="46"/>
      <c r="Q106" s="46"/>
      <c r="R106" s="46"/>
      <c r="S106" s="46"/>
      <c r="T106" s="46"/>
      <c r="U106" s="46"/>
      <c r="V106" s="46"/>
      <c r="W106" s="46"/>
    </row>
    <row r="107" spans="1:23" ht="14.25">
      <c r="A107" s="46"/>
      <c r="B107" s="46"/>
      <c r="C107" s="46"/>
      <c r="D107" s="46"/>
      <c r="E107" s="46"/>
      <c r="F107" s="46"/>
      <c r="G107" s="46"/>
      <c r="H107" s="46"/>
      <c r="I107" s="46"/>
      <c r="J107" s="46"/>
      <c r="K107" s="46"/>
      <c r="L107" s="46"/>
      <c r="M107" s="46"/>
      <c r="N107" s="46"/>
      <c r="O107" s="46"/>
      <c r="P107" s="46"/>
      <c r="Q107" s="46"/>
      <c r="R107" s="46"/>
      <c r="S107" s="46"/>
      <c r="T107" s="46"/>
      <c r="U107" s="46"/>
      <c r="V107" s="46"/>
      <c r="W107" s="46"/>
    </row>
    <row r="108" spans="1:23" ht="14.25">
      <c r="A108" s="46"/>
      <c r="B108" s="46"/>
      <c r="C108" s="46"/>
      <c r="D108" s="46"/>
      <c r="E108" s="46"/>
      <c r="F108" s="46"/>
      <c r="G108" s="46"/>
      <c r="H108" s="46"/>
      <c r="I108" s="46"/>
      <c r="J108" s="46"/>
      <c r="K108" s="46"/>
      <c r="L108" s="46"/>
      <c r="M108" s="46"/>
      <c r="N108" s="46"/>
      <c r="O108" s="46"/>
      <c r="P108" s="46"/>
      <c r="Q108" s="46"/>
      <c r="R108" s="46"/>
      <c r="S108" s="46"/>
      <c r="T108" s="46"/>
      <c r="U108" s="46"/>
      <c r="V108" s="46"/>
      <c r="W108" s="46"/>
    </row>
    <row r="109" spans="1:23" ht="14.25">
      <c r="A109" s="46"/>
      <c r="B109" s="46"/>
      <c r="C109" s="46"/>
      <c r="D109" s="46"/>
      <c r="E109" s="46"/>
      <c r="F109" s="46"/>
      <c r="G109" s="46"/>
      <c r="H109" s="46"/>
      <c r="I109" s="46"/>
      <c r="J109" s="46"/>
      <c r="K109" s="46"/>
      <c r="L109" s="46"/>
      <c r="M109" s="46"/>
      <c r="N109" s="46"/>
      <c r="O109" s="46"/>
      <c r="P109" s="46"/>
      <c r="Q109" s="46"/>
      <c r="R109" s="46"/>
      <c r="S109" s="46"/>
      <c r="T109" s="46"/>
      <c r="U109" s="46"/>
      <c r="V109" s="46"/>
      <c r="W109" s="46"/>
    </row>
    <row r="110" spans="1:23" ht="14.25">
      <c r="A110" s="46"/>
      <c r="B110" s="46"/>
      <c r="C110" s="46"/>
      <c r="D110" s="46"/>
      <c r="E110" s="46"/>
      <c r="F110" s="46"/>
      <c r="G110" s="46"/>
      <c r="H110" s="46"/>
      <c r="I110" s="46"/>
      <c r="J110" s="46"/>
      <c r="K110" s="46"/>
      <c r="L110" s="46"/>
      <c r="M110" s="46"/>
      <c r="N110" s="46"/>
      <c r="O110" s="46"/>
      <c r="P110" s="46"/>
      <c r="Q110" s="46"/>
      <c r="R110" s="46"/>
      <c r="S110" s="46"/>
      <c r="T110" s="46"/>
      <c r="U110" s="46"/>
      <c r="V110" s="46"/>
      <c r="W110" s="46"/>
    </row>
    <row r="111" spans="1:23" ht="14.25">
      <c r="A111" s="46"/>
      <c r="B111" s="46"/>
      <c r="C111" s="46"/>
      <c r="D111" s="46"/>
      <c r="E111" s="46"/>
      <c r="F111" s="46"/>
      <c r="G111" s="46"/>
      <c r="H111" s="46"/>
      <c r="I111" s="46"/>
      <c r="J111" s="46"/>
      <c r="K111" s="46"/>
      <c r="L111" s="46"/>
      <c r="M111" s="46"/>
      <c r="N111" s="46"/>
      <c r="O111" s="46"/>
      <c r="P111" s="46"/>
      <c r="Q111" s="46"/>
      <c r="R111" s="46"/>
      <c r="S111" s="46"/>
      <c r="T111" s="46"/>
      <c r="U111" s="46"/>
      <c r="V111" s="46"/>
      <c r="W111" s="46"/>
    </row>
    <row r="112" spans="1:23" ht="14.25">
      <c r="A112" s="46"/>
      <c r="B112" s="46"/>
      <c r="C112" s="46"/>
      <c r="D112" s="46"/>
      <c r="E112" s="46"/>
      <c r="F112" s="46"/>
      <c r="G112" s="46"/>
      <c r="H112" s="46"/>
      <c r="I112" s="46"/>
      <c r="J112" s="46"/>
      <c r="K112" s="46"/>
      <c r="L112" s="46"/>
      <c r="M112" s="46"/>
      <c r="N112" s="46"/>
      <c r="O112" s="46"/>
      <c r="P112" s="46"/>
      <c r="Q112" s="46"/>
      <c r="R112" s="46"/>
      <c r="S112" s="46"/>
      <c r="T112" s="46"/>
      <c r="U112" s="46"/>
      <c r="V112" s="46"/>
      <c r="W112" s="46"/>
    </row>
    <row r="113" spans="1:23" ht="14.25">
      <c r="A113" s="46"/>
      <c r="B113" s="46"/>
      <c r="C113" s="46"/>
      <c r="D113" s="46"/>
      <c r="E113" s="46"/>
      <c r="F113" s="46"/>
      <c r="G113" s="46"/>
      <c r="H113" s="46"/>
      <c r="I113" s="46"/>
      <c r="J113" s="46"/>
      <c r="K113" s="46"/>
      <c r="L113" s="46"/>
      <c r="M113" s="46"/>
      <c r="N113" s="46"/>
      <c r="O113" s="46"/>
      <c r="P113" s="46"/>
      <c r="Q113" s="46"/>
      <c r="R113" s="46"/>
      <c r="S113" s="46"/>
      <c r="T113" s="46"/>
      <c r="U113" s="46"/>
      <c r="V113" s="46"/>
      <c r="W113" s="46"/>
    </row>
    <row r="114" spans="1:23" ht="14.25">
      <c r="A114" s="46"/>
      <c r="B114" s="46"/>
      <c r="C114" s="46"/>
      <c r="D114" s="46"/>
      <c r="E114" s="46"/>
      <c r="F114" s="46"/>
      <c r="G114" s="46"/>
      <c r="H114" s="46"/>
      <c r="I114" s="46"/>
      <c r="J114" s="46"/>
      <c r="K114" s="46"/>
      <c r="L114" s="46"/>
      <c r="M114" s="46"/>
      <c r="N114" s="46"/>
      <c r="O114" s="46"/>
      <c r="P114" s="46"/>
      <c r="Q114" s="46"/>
      <c r="R114" s="46"/>
      <c r="S114" s="46"/>
      <c r="T114" s="46"/>
      <c r="U114" s="46"/>
      <c r="V114" s="46"/>
      <c r="W114" s="46"/>
    </row>
    <row r="115" spans="1:23" ht="14.25">
      <c r="A115" s="46"/>
      <c r="B115" s="46"/>
      <c r="C115" s="46"/>
      <c r="D115" s="46"/>
      <c r="E115" s="46"/>
      <c r="F115" s="46"/>
      <c r="G115" s="46"/>
      <c r="H115" s="46"/>
      <c r="I115" s="46"/>
      <c r="J115" s="46"/>
      <c r="K115" s="46"/>
      <c r="L115" s="46"/>
      <c r="M115" s="46"/>
      <c r="N115" s="46"/>
      <c r="O115" s="46"/>
      <c r="P115" s="46"/>
      <c r="Q115" s="46"/>
      <c r="R115" s="46"/>
      <c r="S115" s="46"/>
      <c r="T115" s="46"/>
      <c r="U115" s="46"/>
      <c r="V115" s="46"/>
      <c r="W115" s="46"/>
    </row>
    <row r="116" spans="1:23" ht="14.25">
      <c r="A116" s="46"/>
      <c r="B116" s="46"/>
      <c r="C116" s="46"/>
      <c r="D116" s="46"/>
      <c r="E116" s="46"/>
      <c r="F116" s="46"/>
      <c r="G116" s="46"/>
      <c r="H116" s="46"/>
      <c r="I116" s="46"/>
      <c r="J116" s="46"/>
      <c r="K116" s="46"/>
      <c r="L116" s="46"/>
      <c r="M116" s="46"/>
      <c r="N116" s="46"/>
      <c r="O116" s="46"/>
      <c r="P116" s="46"/>
      <c r="Q116" s="46"/>
      <c r="R116" s="46"/>
      <c r="S116" s="46"/>
      <c r="T116" s="46"/>
      <c r="U116" s="46"/>
      <c r="V116" s="46"/>
      <c r="W116" s="46"/>
    </row>
    <row r="117" spans="1:23" ht="14.25">
      <c r="A117" s="46"/>
      <c r="B117" s="46"/>
      <c r="C117" s="46"/>
      <c r="D117" s="46"/>
      <c r="E117" s="46"/>
      <c r="F117" s="46"/>
      <c r="G117" s="46"/>
      <c r="H117" s="46"/>
      <c r="I117" s="46"/>
      <c r="J117" s="46"/>
      <c r="K117" s="46"/>
      <c r="L117" s="46"/>
      <c r="M117" s="46"/>
      <c r="N117" s="46"/>
      <c r="O117" s="46"/>
      <c r="P117" s="46"/>
      <c r="Q117" s="46"/>
      <c r="R117" s="46"/>
      <c r="S117" s="46"/>
      <c r="T117" s="46"/>
      <c r="U117" s="46"/>
      <c r="V117" s="46"/>
      <c r="W117" s="46"/>
    </row>
    <row r="118" spans="1:23" ht="14.25">
      <c r="A118" s="46"/>
      <c r="B118" s="46"/>
      <c r="C118" s="46"/>
      <c r="D118" s="46"/>
      <c r="E118" s="46"/>
      <c r="F118" s="46"/>
      <c r="G118" s="46"/>
      <c r="H118" s="46"/>
      <c r="I118" s="46"/>
      <c r="J118" s="46"/>
      <c r="K118" s="46"/>
      <c r="L118" s="46"/>
      <c r="M118" s="46"/>
      <c r="N118" s="46"/>
      <c r="O118" s="46"/>
      <c r="P118" s="46"/>
      <c r="Q118" s="46"/>
      <c r="R118" s="46"/>
      <c r="S118" s="46"/>
      <c r="T118" s="46"/>
      <c r="U118" s="46"/>
      <c r="V118" s="46"/>
      <c r="W118" s="46"/>
    </row>
    <row r="119" spans="1:23" ht="14.25">
      <c r="A119" s="46"/>
      <c r="B119" s="46"/>
      <c r="C119" s="46"/>
      <c r="D119" s="46"/>
      <c r="E119" s="46"/>
      <c r="F119" s="46"/>
      <c r="G119" s="46"/>
      <c r="H119" s="46"/>
      <c r="I119" s="46"/>
      <c r="J119" s="46"/>
      <c r="K119" s="46"/>
      <c r="L119" s="46"/>
      <c r="M119" s="46"/>
      <c r="N119" s="46"/>
      <c r="O119" s="46"/>
      <c r="P119" s="46"/>
      <c r="Q119" s="46"/>
      <c r="R119" s="46"/>
      <c r="S119" s="46"/>
      <c r="T119" s="46"/>
      <c r="U119" s="46"/>
      <c r="V119" s="46"/>
      <c r="W119" s="46"/>
    </row>
    <row r="120" spans="1:23" ht="14.25">
      <c r="A120" s="46"/>
      <c r="B120" s="46"/>
      <c r="C120" s="46"/>
      <c r="D120" s="46"/>
      <c r="E120" s="46"/>
      <c r="F120" s="46"/>
      <c r="G120" s="46"/>
      <c r="H120" s="46"/>
      <c r="I120" s="46"/>
      <c r="J120" s="46"/>
      <c r="K120" s="46"/>
      <c r="L120" s="46"/>
      <c r="M120" s="46"/>
      <c r="N120" s="46"/>
      <c r="O120" s="46"/>
      <c r="P120" s="46"/>
      <c r="Q120" s="46"/>
      <c r="R120" s="46"/>
      <c r="S120" s="46"/>
      <c r="T120" s="46"/>
      <c r="U120" s="46"/>
      <c r="V120" s="46"/>
      <c r="W120" s="46"/>
    </row>
    <row r="121" spans="1:23" ht="14.25">
      <c r="A121" s="46"/>
      <c r="B121" s="46"/>
      <c r="C121" s="46"/>
      <c r="D121" s="46"/>
      <c r="E121" s="46"/>
      <c r="F121" s="46"/>
      <c r="G121" s="46"/>
      <c r="H121" s="46"/>
      <c r="I121" s="46"/>
      <c r="J121" s="46"/>
      <c r="K121" s="46"/>
      <c r="L121" s="46"/>
      <c r="M121" s="46"/>
      <c r="N121" s="46"/>
      <c r="O121" s="46"/>
      <c r="P121" s="46"/>
      <c r="Q121" s="46"/>
      <c r="R121" s="46"/>
      <c r="S121" s="46"/>
      <c r="T121" s="46"/>
      <c r="U121" s="46"/>
      <c r="V121" s="46"/>
      <c r="W121" s="46"/>
    </row>
    <row r="122" spans="1:23" ht="14.25">
      <c r="A122" s="46"/>
      <c r="B122" s="46"/>
      <c r="C122" s="46"/>
      <c r="D122" s="46"/>
      <c r="E122" s="46"/>
      <c r="F122" s="46"/>
      <c r="G122" s="46"/>
      <c r="H122" s="46"/>
      <c r="I122" s="46"/>
      <c r="J122" s="46"/>
      <c r="K122" s="46"/>
      <c r="L122" s="46"/>
      <c r="M122" s="46"/>
      <c r="N122" s="46"/>
      <c r="O122" s="46"/>
      <c r="P122" s="46"/>
      <c r="Q122" s="46"/>
      <c r="R122" s="46"/>
      <c r="S122" s="46"/>
      <c r="T122" s="46"/>
      <c r="U122" s="46"/>
      <c r="V122" s="46"/>
      <c r="W122" s="46"/>
    </row>
    <row r="123" spans="1:23" ht="14.25">
      <c r="A123" s="46"/>
      <c r="B123" s="46"/>
      <c r="C123" s="46"/>
      <c r="D123" s="46"/>
      <c r="E123" s="46"/>
      <c r="F123" s="46"/>
      <c r="G123" s="46"/>
      <c r="H123" s="46"/>
      <c r="I123" s="46"/>
      <c r="J123" s="46"/>
      <c r="K123" s="46"/>
      <c r="L123" s="46"/>
      <c r="M123" s="46"/>
      <c r="N123" s="46"/>
      <c r="O123" s="46"/>
      <c r="P123" s="46"/>
      <c r="Q123" s="46"/>
      <c r="R123" s="46"/>
      <c r="S123" s="46"/>
      <c r="T123" s="46"/>
      <c r="U123" s="46"/>
      <c r="V123" s="46"/>
      <c r="W123" s="46"/>
    </row>
    <row r="124" spans="1:23" ht="14.25">
      <c r="A124" s="46"/>
      <c r="B124" s="46"/>
      <c r="C124" s="46"/>
      <c r="D124" s="46"/>
      <c r="E124" s="46"/>
      <c r="F124" s="46"/>
      <c r="G124" s="46"/>
      <c r="H124" s="46"/>
      <c r="I124" s="46"/>
      <c r="J124" s="46"/>
      <c r="K124" s="46"/>
      <c r="L124" s="46"/>
      <c r="M124" s="46"/>
      <c r="N124" s="46"/>
      <c r="O124" s="46"/>
      <c r="P124" s="46"/>
      <c r="Q124" s="46"/>
      <c r="R124" s="46"/>
      <c r="S124" s="46"/>
      <c r="T124" s="46"/>
      <c r="U124" s="46"/>
      <c r="V124" s="46"/>
      <c r="W124" s="46"/>
    </row>
    <row r="125" spans="1:23" ht="14.25">
      <c r="A125" s="46"/>
      <c r="B125" s="46"/>
      <c r="C125" s="46"/>
      <c r="D125" s="46"/>
      <c r="E125" s="46"/>
      <c r="F125" s="46"/>
      <c r="G125" s="46"/>
      <c r="H125" s="46"/>
      <c r="I125" s="46"/>
      <c r="J125" s="46"/>
      <c r="K125" s="46"/>
      <c r="L125" s="46"/>
      <c r="M125" s="46"/>
      <c r="N125" s="46"/>
      <c r="O125" s="46"/>
      <c r="P125" s="46"/>
      <c r="Q125" s="46"/>
      <c r="R125" s="46"/>
      <c r="S125" s="46"/>
      <c r="T125" s="46"/>
      <c r="U125" s="46"/>
      <c r="V125" s="46"/>
      <c r="W125" s="46"/>
    </row>
    <row r="126" spans="1:23" ht="14.25">
      <c r="A126" s="46"/>
      <c r="B126" s="46"/>
      <c r="C126" s="46"/>
      <c r="D126" s="46"/>
      <c r="E126" s="46"/>
      <c r="F126" s="46"/>
      <c r="G126" s="46"/>
      <c r="H126" s="46"/>
      <c r="I126" s="46"/>
      <c r="J126" s="46"/>
      <c r="K126" s="46"/>
      <c r="L126" s="46"/>
      <c r="M126" s="46"/>
      <c r="N126" s="46"/>
      <c r="O126" s="46"/>
      <c r="P126" s="46"/>
      <c r="Q126" s="46"/>
      <c r="R126" s="46"/>
      <c r="S126" s="46"/>
      <c r="T126" s="46"/>
      <c r="U126" s="46"/>
      <c r="V126" s="46"/>
      <c r="W126" s="46"/>
    </row>
    <row r="127" spans="1:23" ht="14.25">
      <c r="A127" s="46"/>
      <c r="B127" s="46"/>
      <c r="C127" s="46"/>
      <c r="D127" s="46"/>
      <c r="E127" s="46"/>
      <c r="F127" s="46"/>
      <c r="G127" s="46"/>
      <c r="H127" s="46"/>
      <c r="I127" s="46"/>
      <c r="J127" s="46"/>
      <c r="K127" s="46"/>
      <c r="L127" s="46"/>
      <c r="M127" s="46"/>
      <c r="N127" s="46"/>
      <c r="O127" s="46"/>
      <c r="P127" s="46"/>
      <c r="Q127" s="46"/>
      <c r="R127" s="46"/>
      <c r="S127" s="46"/>
      <c r="T127" s="46"/>
      <c r="U127" s="46"/>
      <c r="V127" s="46"/>
      <c r="W127" s="46"/>
    </row>
    <row r="128" spans="1:23" ht="14.25">
      <c r="A128" s="46"/>
      <c r="B128" s="46"/>
      <c r="C128" s="46"/>
      <c r="D128" s="46"/>
      <c r="E128" s="46"/>
      <c r="F128" s="46"/>
      <c r="G128" s="46"/>
      <c r="H128" s="46"/>
      <c r="I128" s="46"/>
      <c r="J128" s="46"/>
      <c r="K128" s="46"/>
      <c r="L128" s="46"/>
      <c r="M128" s="46"/>
      <c r="N128" s="46"/>
      <c r="O128" s="46"/>
      <c r="P128" s="46"/>
      <c r="Q128" s="46"/>
      <c r="R128" s="46"/>
      <c r="S128" s="46"/>
      <c r="T128" s="46"/>
      <c r="U128" s="46"/>
      <c r="V128" s="46"/>
      <c r="W128" s="46"/>
    </row>
    <row r="129" spans="1:23" ht="14.25">
      <c r="A129" s="46"/>
      <c r="B129" s="46"/>
      <c r="C129" s="46"/>
      <c r="D129" s="46"/>
      <c r="E129" s="46"/>
      <c r="F129" s="46"/>
      <c r="G129" s="46"/>
      <c r="H129" s="46"/>
      <c r="I129" s="46"/>
      <c r="J129" s="46"/>
      <c r="K129" s="46"/>
      <c r="L129" s="46"/>
      <c r="M129" s="46"/>
      <c r="N129" s="46"/>
      <c r="O129" s="46"/>
      <c r="P129" s="46"/>
      <c r="Q129" s="46"/>
      <c r="R129" s="46"/>
      <c r="S129" s="46"/>
      <c r="T129" s="46"/>
      <c r="U129" s="46"/>
      <c r="V129" s="46"/>
      <c r="W129" s="46"/>
    </row>
    <row r="130" spans="1:23" ht="14.25">
      <c r="A130" s="46"/>
      <c r="B130" s="46"/>
      <c r="C130" s="46"/>
      <c r="D130" s="46"/>
      <c r="E130" s="46"/>
      <c r="F130" s="46"/>
      <c r="G130" s="46"/>
      <c r="H130" s="46"/>
      <c r="I130" s="46"/>
      <c r="J130" s="46"/>
      <c r="K130" s="46"/>
      <c r="L130" s="46"/>
      <c r="M130" s="46"/>
      <c r="N130" s="46"/>
      <c r="O130" s="46"/>
      <c r="P130" s="46"/>
      <c r="Q130" s="46"/>
      <c r="R130" s="46"/>
      <c r="S130" s="46"/>
      <c r="T130" s="46"/>
      <c r="U130" s="46"/>
      <c r="V130" s="46"/>
      <c r="W130" s="46"/>
    </row>
    <row r="131" spans="1:23" ht="14.25">
      <c r="A131" s="46"/>
      <c r="B131" s="46"/>
      <c r="C131" s="46"/>
      <c r="D131" s="46"/>
      <c r="E131" s="46"/>
      <c r="F131" s="46"/>
      <c r="G131" s="46"/>
      <c r="H131" s="46"/>
      <c r="I131" s="46"/>
      <c r="J131" s="46"/>
      <c r="K131" s="46"/>
      <c r="L131" s="46"/>
      <c r="M131" s="46"/>
      <c r="N131" s="46"/>
      <c r="O131" s="46"/>
      <c r="P131" s="46"/>
      <c r="Q131" s="46"/>
      <c r="R131" s="46"/>
      <c r="S131" s="46"/>
      <c r="T131" s="46"/>
      <c r="U131" s="46"/>
      <c r="V131" s="46"/>
      <c r="W131" s="46"/>
    </row>
    <row r="132" spans="1:23" ht="14.25">
      <c r="A132" s="46"/>
      <c r="B132" s="46"/>
      <c r="C132" s="46"/>
      <c r="D132" s="46"/>
      <c r="E132" s="46"/>
      <c r="F132" s="46"/>
      <c r="G132" s="46"/>
      <c r="H132" s="46"/>
      <c r="I132" s="46"/>
      <c r="J132" s="46"/>
      <c r="K132" s="46"/>
      <c r="L132" s="46"/>
      <c r="M132" s="46"/>
      <c r="N132" s="46"/>
      <c r="O132" s="46"/>
      <c r="P132" s="46"/>
      <c r="Q132" s="46"/>
      <c r="R132" s="46"/>
      <c r="S132" s="46"/>
      <c r="T132" s="46"/>
      <c r="U132" s="46"/>
      <c r="V132" s="46"/>
      <c r="W132" s="46"/>
    </row>
    <row r="133" spans="1:23" ht="14.25">
      <c r="A133" s="46"/>
      <c r="B133" s="46"/>
      <c r="C133" s="46"/>
      <c r="D133" s="46"/>
      <c r="E133" s="46"/>
      <c r="F133" s="46"/>
      <c r="G133" s="46"/>
      <c r="H133" s="46"/>
      <c r="I133" s="46"/>
      <c r="J133" s="46"/>
      <c r="K133" s="46"/>
      <c r="L133" s="46"/>
      <c r="M133" s="46"/>
      <c r="N133" s="46"/>
      <c r="O133" s="46"/>
      <c r="P133" s="46"/>
      <c r="Q133" s="46"/>
      <c r="R133" s="46"/>
      <c r="S133" s="46"/>
      <c r="T133" s="46"/>
      <c r="U133" s="46"/>
      <c r="V133" s="46"/>
      <c r="W133" s="46"/>
    </row>
    <row r="134" spans="1:23" ht="14.25">
      <c r="A134" s="46"/>
      <c r="B134" s="46"/>
      <c r="C134" s="46"/>
      <c r="D134" s="46"/>
      <c r="E134" s="46"/>
      <c r="F134" s="46"/>
      <c r="G134" s="46"/>
      <c r="H134" s="46"/>
      <c r="I134" s="46"/>
      <c r="J134" s="46"/>
      <c r="K134" s="46"/>
      <c r="L134" s="46"/>
      <c r="M134" s="46"/>
      <c r="N134" s="46"/>
      <c r="O134" s="46"/>
      <c r="P134" s="46"/>
      <c r="Q134" s="46"/>
      <c r="R134" s="46"/>
      <c r="S134" s="46"/>
      <c r="T134" s="46"/>
      <c r="U134" s="46"/>
      <c r="V134" s="46"/>
      <c r="W134" s="46"/>
    </row>
    <row r="135" spans="1:23" ht="14.25">
      <c r="A135" s="46"/>
      <c r="B135" s="46"/>
      <c r="C135" s="46"/>
      <c r="D135" s="46"/>
      <c r="E135" s="46"/>
      <c r="F135" s="46"/>
      <c r="G135" s="46"/>
      <c r="H135" s="46"/>
      <c r="I135" s="46"/>
      <c r="J135" s="46"/>
      <c r="K135" s="46"/>
      <c r="L135" s="46"/>
      <c r="M135" s="46"/>
      <c r="N135" s="46"/>
      <c r="O135" s="46"/>
      <c r="P135" s="46"/>
      <c r="Q135" s="46"/>
      <c r="R135" s="46"/>
      <c r="S135" s="46"/>
      <c r="T135" s="46"/>
      <c r="U135" s="46"/>
      <c r="V135" s="46"/>
      <c r="W135" s="46"/>
    </row>
    <row r="136" spans="1:23" ht="14.25">
      <c r="A136" s="46"/>
      <c r="B136" s="46"/>
      <c r="C136" s="46"/>
      <c r="D136" s="46"/>
      <c r="E136" s="46"/>
      <c r="F136" s="46"/>
      <c r="G136" s="46"/>
      <c r="H136" s="46"/>
      <c r="I136" s="46"/>
      <c r="J136" s="46"/>
      <c r="K136" s="46"/>
      <c r="L136" s="46"/>
      <c r="M136" s="46"/>
      <c r="N136" s="46"/>
      <c r="O136" s="46"/>
      <c r="P136" s="46"/>
      <c r="Q136" s="46"/>
      <c r="R136" s="46"/>
      <c r="S136" s="46"/>
      <c r="T136" s="46"/>
      <c r="U136" s="46"/>
      <c r="V136" s="46"/>
      <c r="W136" s="46"/>
    </row>
    <row r="137" spans="1:23" ht="14.25">
      <c r="A137" s="46"/>
      <c r="B137" s="46"/>
      <c r="C137" s="46"/>
      <c r="D137" s="46"/>
      <c r="E137" s="46"/>
      <c r="F137" s="46"/>
      <c r="G137" s="46"/>
      <c r="H137" s="46"/>
      <c r="I137" s="46"/>
      <c r="J137" s="46"/>
      <c r="K137" s="46"/>
      <c r="L137" s="46"/>
      <c r="M137" s="46"/>
      <c r="N137" s="46"/>
      <c r="O137" s="46"/>
      <c r="P137" s="46"/>
      <c r="Q137" s="46"/>
      <c r="R137" s="46"/>
      <c r="S137" s="46"/>
      <c r="T137" s="46"/>
      <c r="U137" s="46"/>
      <c r="V137" s="46"/>
      <c r="W137" s="46"/>
    </row>
    <row r="138" spans="1:23" ht="14.25">
      <c r="A138" s="46"/>
      <c r="B138" s="46"/>
      <c r="C138" s="46"/>
      <c r="D138" s="46"/>
      <c r="E138" s="46"/>
      <c r="F138" s="46"/>
      <c r="G138" s="46"/>
      <c r="H138" s="46"/>
      <c r="I138" s="46"/>
      <c r="J138" s="46"/>
      <c r="K138" s="46"/>
      <c r="L138" s="46"/>
      <c r="M138" s="46"/>
      <c r="N138" s="46"/>
      <c r="O138" s="46"/>
      <c r="P138" s="46"/>
      <c r="Q138" s="46"/>
      <c r="R138" s="46"/>
      <c r="S138" s="46"/>
      <c r="T138" s="46"/>
      <c r="U138" s="46"/>
      <c r="V138" s="46"/>
      <c r="W138" s="46"/>
    </row>
    <row r="139" spans="1:23" ht="14.25">
      <c r="A139" s="46"/>
      <c r="B139" s="46"/>
      <c r="C139" s="46"/>
      <c r="D139" s="46"/>
      <c r="E139" s="46"/>
      <c r="F139" s="46"/>
      <c r="G139" s="46"/>
      <c r="H139" s="46"/>
      <c r="I139" s="46"/>
      <c r="J139" s="46"/>
      <c r="K139" s="46"/>
      <c r="L139" s="46"/>
      <c r="M139" s="46"/>
      <c r="N139" s="46"/>
      <c r="O139" s="46"/>
      <c r="P139" s="46"/>
      <c r="Q139" s="46"/>
      <c r="R139" s="46"/>
      <c r="S139" s="46"/>
      <c r="T139" s="46"/>
      <c r="U139" s="46"/>
      <c r="V139" s="46"/>
      <c r="W139" s="46"/>
    </row>
    <row r="140" spans="1:23" ht="14.25">
      <c r="A140" s="46"/>
      <c r="B140" s="46"/>
      <c r="C140" s="46"/>
      <c r="D140" s="46"/>
      <c r="E140" s="46"/>
      <c r="F140" s="46"/>
      <c r="G140" s="46"/>
      <c r="H140" s="46"/>
      <c r="I140" s="46"/>
      <c r="J140" s="46"/>
      <c r="K140" s="46"/>
      <c r="L140" s="46"/>
      <c r="M140" s="46"/>
      <c r="N140" s="46"/>
      <c r="O140" s="46"/>
      <c r="P140" s="46"/>
      <c r="Q140" s="46"/>
      <c r="R140" s="46"/>
      <c r="S140" s="46"/>
      <c r="T140" s="46"/>
      <c r="U140" s="46"/>
      <c r="V140" s="46"/>
      <c r="W140" s="46"/>
    </row>
    <row r="141" spans="1:23" ht="14.25">
      <c r="A141" s="46"/>
      <c r="B141" s="46"/>
      <c r="C141" s="46"/>
      <c r="D141" s="46"/>
      <c r="E141" s="46"/>
      <c r="F141" s="46"/>
      <c r="G141" s="46"/>
      <c r="H141" s="46"/>
      <c r="I141" s="46"/>
      <c r="J141" s="46"/>
      <c r="K141" s="46"/>
      <c r="L141" s="46"/>
      <c r="M141" s="46"/>
      <c r="N141" s="46"/>
      <c r="O141" s="46"/>
      <c r="P141" s="46"/>
      <c r="Q141" s="46"/>
      <c r="R141" s="46"/>
      <c r="S141" s="46"/>
      <c r="T141" s="46"/>
      <c r="U141" s="46"/>
      <c r="V141" s="46"/>
      <c r="W141" s="46"/>
    </row>
    <row r="142" spans="1:23" ht="14.25">
      <c r="A142" s="46"/>
      <c r="B142" s="46"/>
      <c r="C142" s="46"/>
      <c r="D142" s="46"/>
      <c r="E142" s="46"/>
      <c r="F142" s="46"/>
      <c r="G142" s="46"/>
      <c r="H142" s="46"/>
      <c r="I142" s="46"/>
      <c r="J142" s="46"/>
      <c r="K142" s="46"/>
      <c r="L142" s="46"/>
      <c r="M142" s="46"/>
      <c r="N142" s="46"/>
      <c r="O142" s="46"/>
      <c r="P142" s="46"/>
      <c r="Q142" s="46"/>
      <c r="R142" s="46"/>
      <c r="S142" s="46"/>
      <c r="T142" s="46"/>
      <c r="U142" s="46"/>
      <c r="V142" s="46"/>
      <c r="W142" s="46"/>
    </row>
    <row r="143" spans="1:23" ht="14.25">
      <c r="A143" s="46"/>
      <c r="B143" s="46"/>
      <c r="C143" s="46"/>
      <c r="D143" s="46"/>
      <c r="E143" s="46"/>
      <c r="F143" s="46"/>
      <c r="G143" s="46"/>
      <c r="H143" s="46"/>
      <c r="I143" s="46"/>
      <c r="J143" s="46"/>
      <c r="K143" s="46"/>
      <c r="L143" s="46"/>
      <c r="M143" s="46"/>
      <c r="N143" s="46"/>
      <c r="O143" s="46"/>
      <c r="P143" s="46"/>
      <c r="Q143" s="46"/>
      <c r="R143" s="46"/>
      <c r="S143" s="46"/>
      <c r="T143" s="46"/>
      <c r="U143" s="46"/>
      <c r="V143" s="46"/>
      <c r="W143" s="46"/>
    </row>
    <row r="144" spans="1:23" ht="14.25">
      <c r="A144" s="46"/>
      <c r="B144" s="46"/>
      <c r="C144" s="46"/>
      <c r="D144" s="46"/>
      <c r="E144" s="46"/>
      <c r="F144" s="46"/>
      <c r="G144" s="46"/>
      <c r="H144" s="46"/>
      <c r="I144" s="46"/>
      <c r="J144" s="46"/>
      <c r="K144" s="46"/>
      <c r="L144" s="46"/>
      <c r="M144" s="46"/>
      <c r="N144" s="46"/>
      <c r="O144" s="46"/>
      <c r="P144" s="46"/>
      <c r="Q144" s="46"/>
      <c r="R144" s="46"/>
      <c r="S144" s="46"/>
      <c r="T144" s="46"/>
      <c r="U144" s="46"/>
      <c r="V144" s="46"/>
      <c r="W144" s="46"/>
    </row>
    <row r="145" spans="1:23" ht="14.25">
      <c r="A145" s="46"/>
      <c r="B145" s="46"/>
      <c r="C145" s="46"/>
      <c r="D145" s="46"/>
      <c r="E145" s="46"/>
      <c r="F145" s="46"/>
      <c r="G145" s="46"/>
      <c r="H145" s="46"/>
      <c r="I145" s="46"/>
      <c r="J145" s="46"/>
      <c r="K145" s="46"/>
      <c r="L145" s="46"/>
      <c r="M145" s="46"/>
      <c r="N145" s="46"/>
      <c r="O145" s="46"/>
      <c r="P145" s="46"/>
      <c r="Q145" s="46"/>
      <c r="R145" s="46"/>
      <c r="S145" s="46"/>
      <c r="T145" s="46"/>
      <c r="U145" s="46"/>
      <c r="V145" s="46"/>
      <c r="W145" s="46"/>
    </row>
    <row r="146" spans="1:23" ht="14.25">
      <c r="A146" s="46"/>
      <c r="B146" s="46"/>
      <c r="C146" s="46"/>
      <c r="D146" s="46"/>
      <c r="E146" s="46"/>
      <c r="F146" s="46"/>
      <c r="G146" s="46"/>
      <c r="H146" s="46"/>
      <c r="I146" s="46"/>
      <c r="J146" s="46"/>
      <c r="K146" s="46"/>
      <c r="L146" s="46"/>
      <c r="M146" s="46"/>
      <c r="N146" s="46"/>
      <c r="O146" s="46"/>
      <c r="P146" s="46"/>
      <c r="Q146" s="46"/>
      <c r="R146" s="46"/>
      <c r="S146" s="46"/>
      <c r="T146" s="46"/>
      <c r="U146" s="46"/>
      <c r="V146" s="46"/>
      <c r="W146" s="46"/>
    </row>
    <row r="147" spans="1:23" ht="14.25">
      <c r="A147" s="46"/>
      <c r="B147" s="46"/>
      <c r="C147" s="46"/>
      <c r="D147" s="46"/>
      <c r="E147" s="46"/>
      <c r="F147" s="46"/>
      <c r="G147" s="46"/>
      <c r="H147" s="46"/>
      <c r="I147" s="46"/>
      <c r="J147" s="46"/>
      <c r="K147" s="46"/>
      <c r="L147" s="46"/>
      <c r="M147" s="46"/>
      <c r="N147" s="46"/>
      <c r="O147" s="46"/>
      <c r="P147" s="46"/>
      <c r="Q147" s="46"/>
      <c r="R147" s="46"/>
      <c r="S147" s="46"/>
      <c r="T147" s="46"/>
      <c r="U147" s="46"/>
      <c r="V147" s="46"/>
      <c r="W147" s="46"/>
    </row>
    <row r="148" spans="1:23" ht="14.25">
      <c r="A148" s="46"/>
      <c r="B148" s="46"/>
      <c r="C148" s="46"/>
      <c r="D148" s="46"/>
      <c r="E148" s="46"/>
      <c r="F148" s="46"/>
      <c r="G148" s="46"/>
      <c r="H148" s="46"/>
      <c r="I148" s="46"/>
      <c r="J148" s="46"/>
      <c r="K148" s="46"/>
      <c r="L148" s="46"/>
      <c r="M148" s="46"/>
      <c r="N148" s="46"/>
      <c r="O148" s="46"/>
      <c r="P148" s="46"/>
      <c r="Q148" s="46"/>
      <c r="R148" s="46"/>
      <c r="S148" s="46"/>
      <c r="T148" s="46"/>
      <c r="U148" s="46"/>
      <c r="V148" s="46"/>
      <c r="W148" s="46"/>
    </row>
    <row r="149" spans="1:23" ht="14.25">
      <c r="A149" s="46"/>
      <c r="B149" s="46"/>
      <c r="C149" s="46"/>
      <c r="D149" s="46"/>
      <c r="E149" s="46"/>
      <c r="F149" s="46"/>
      <c r="G149" s="46"/>
      <c r="H149" s="46"/>
      <c r="I149" s="46"/>
      <c r="J149" s="46"/>
      <c r="K149" s="46"/>
      <c r="L149" s="46"/>
      <c r="M149" s="46"/>
      <c r="N149" s="46"/>
      <c r="O149" s="46"/>
      <c r="P149" s="46"/>
      <c r="Q149" s="46"/>
      <c r="R149" s="46"/>
      <c r="S149" s="46"/>
      <c r="T149" s="46"/>
      <c r="U149" s="46"/>
      <c r="V149" s="46"/>
      <c r="W149" s="46"/>
    </row>
    <row r="150" spans="1:23" ht="14.25">
      <c r="A150" s="46"/>
      <c r="B150" s="46"/>
      <c r="C150" s="46"/>
      <c r="D150" s="46"/>
      <c r="E150" s="46"/>
      <c r="F150" s="46"/>
      <c r="G150" s="46"/>
      <c r="H150" s="46"/>
      <c r="I150" s="46"/>
      <c r="J150" s="46"/>
      <c r="K150" s="46"/>
      <c r="L150" s="46"/>
      <c r="M150" s="46"/>
      <c r="N150" s="46"/>
      <c r="O150" s="46"/>
      <c r="P150" s="46"/>
      <c r="Q150" s="46"/>
      <c r="R150" s="46"/>
      <c r="S150" s="46"/>
      <c r="T150" s="46"/>
      <c r="U150" s="46"/>
      <c r="V150" s="46"/>
      <c r="W150" s="46"/>
    </row>
    <row r="151" spans="1:23" ht="14.25">
      <c r="A151" s="46"/>
      <c r="B151" s="46"/>
      <c r="C151" s="46"/>
      <c r="D151" s="46"/>
      <c r="E151" s="46"/>
      <c r="F151" s="46"/>
      <c r="G151" s="46"/>
      <c r="H151" s="46"/>
      <c r="I151" s="46"/>
      <c r="J151" s="46"/>
      <c r="K151" s="46"/>
      <c r="L151" s="46"/>
      <c r="M151" s="46"/>
      <c r="N151" s="46"/>
      <c r="O151" s="46"/>
      <c r="P151" s="46"/>
      <c r="Q151" s="46"/>
      <c r="R151" s="46"/>
      <c r="S151" s="46"/>
      <c r="T151" s="46"/>
      <c r="U151" s="46"/>
      <c r="V151" s="46"/>
      <c r="W151" s="46"/>
    </row>
    <row r="152" spans="1:23" ht="14.25">
      <c r="A152" s="46"/>
      <c r="B152" s="46"/>
      <c r="C152" s="46"/>
      <c r="D152" s="46"/>
      <c r="E152" s="46"/>
      <c r="F152" s="46"/>
      <c r="G152" s="46"/>
      <c r="H152" s="46"/>
      <c r="I152" s="46"/>
      <c r="J152" s="46"/>
      <c r="K152" s="46"/>
      <c r="L152" s="46"/>
      <c r="M152" s="46"/>
      <c r="N152" s="46"/>
      <c r="O152" s="46"/>
      <c r="P152" s="46"/>
      <c r="Q152" s="46"/>
      <c r="R152" s="46"/>
      <c r="S152" s="46"/>
      <c r="T152" s="46"/>
      <c r="U152" s="46"/>
      <c r="V152" s="46"/>
      <c r="W152" s="46"/>
    </row>
    <row r="153" spans="1:23" ht="14.25">
      <c r="A153" s="46"/>
      <c r="B153" s="46"/>
      <c r="C153" s="46"/>
      <c r="D153" s="46"/>
      <c r="E153" s="46"/>
      <c r="F153" s="46"/>
      <c r="G153" s="46"/>
      <c r="H153" s="46"/>
      <c r="I153" s="46"/>
      <c r="J153" s="46"/>
      <c r="K153" s="46"/>
      <c r="L153" s="46"/>
      <c r="M153" s="46"/>
      <c r="N153" s="46"/>
      <c r="O153" s="46"/>
      <c r="P153" s="46"/>
      <c r="Q153" s="46"/>
      <c r="R153" s="46"/>
      <c r="S153" s="46"/>
      <c r="T153" s="46"/>
      <c r="U153" s="46"/>
      <c r="V153" s="46"/>
      <c r="W153" s="46"/>
    </row>
    <row r="154" spans="1:23" ht="14.25">
      <c r="A154" s="46"/>
      <c r="B154" s="46"/>
      <c r="C154" s="46"/>
      <c r="D154" s="46"/>
      <c r="E154" s="46"/>
      <c r="F154" s="46"/>
      <c r="G154" s="46"/>
      <c r="H154" s="46"/>
      <c r="I154" s="46"/>
      <c r="J154" s="46"/>
      <c r="K154" s="46"/>
      <c r="L154" s="46"/>
      <c r="M154" s="46"/>
      <c r="N154" s="46"/>
      <c r="O154" s="46"/>
      <c r="P154" s="46"/>
      <c r="Q154" s="46"/>
      <c r="R154" s="46"/>
      <c r="S154" s="46"/>
      <c r="T154" s="46"/>
      <c r="U154" s="46"/>
      <c r="V154" s="46"/>
      <c r="W154" s="46"/>
    </row>
    <row r="155" spans="1:23" ht="14.25">
      <c r="A155" s="46"/>
      <c r="B155" s="46"/>
      <c r="C155" s="46"/>
      <c r="D155" s="46"/>
      <c r="E155" s="46"/>
      <c r="F155" s="46"/>
      <c r="G155" s="46"/>
      <c r="H155" s="46"/>
      <c r="I155" s="46"/>
      <c r="J155" s="46"/>
      <c r="K155" s="46"/>
      <c r="L155" s="46"/>
      <c r="M155" s="46"/>
      <c r="N155" s="46"/>
      <c r="O155" s="46"/>
      <c r="P155" s="46"/>
      <c r="Q155" s="46"/>
      <c r="R155" s="46"/>
      <c r="S155" s="46"/>
      <c r="T155" s="46"/>
      <c r="U155" s="46"/>
      <c r="V155" s="46"/>
      <c r="W155" s="46"/>
    </row>
    <row r="156" spans="1:23" ht="14.25">
      <c r="A156" s="46"/>
      <c r="B156" s="46"/>
      <c r="C156" s="46"/>
      <c r="D156" s="46"/>
      <c r="E156" s="46"/>
      <c r="F156" s="46"/>
      <c r="G156" s="46"/>
      <c r="H156" s="46"/>
      <c r="I156" s="46"/>
      <c r="J156" s="46"/>
      <c r="K156" s="46"/>
      <c r="L156" s="46"/>
      <c r="M156" s="46"/>
      <c r="N156" s="46"/>
      <c r="O156" s="46"/>
      <c r="P156" s="46"/>
      <c r="Q156" s="46"/>
      <c r="R156" s="46"/>
      <c r="S156" s="46"/>
      <c r="T156" s="46"/>
      <c r="U156" s="46"/>
      <c r="V156" s="46"/>
      <c r="W156" s="46"/>
    </row>
    <row r="157" spans="1:23" ht="14.25">
      <c r="A157" s="46"/>
      <c r="B157" s="46"/>
      <c r="C157" s="46"/>
      <c r="D157" s="46"/>
      <c r="E157" s="46"/>
      <c r="F157" s="46"/>
      <c r="G157" s="46"/>
      <c r="H157" s="46"/>
      <c r="I157" s="46"/>
      <c r="J157" s="46"/>
      <c r="K157" s="46"/>
      <c r="L157" s="46"/>
      <c r="M157" s="46"/>
      <c r="N157" s="46"/>
      <c r="O157" s="46"/>
      <c r="P157" s="46"/>
      <c r="Q157" s="46"/>
      <c r="R157" s="46"/>
      <c r="S157" s="46"/>
      <c r="T157" s="46"/>
      <c r="U157" s="46"/>
      <c r="V157" s="46"/>
      <c r="W157" s="46"/>
    </row>
    <row r="158" spans="1:23" ht="14.25">
      <c r="A158" s="46"/>
      <c r="B158" s="46"/>
      <c r="C158" s="46"/>
      <c r="D158" s="46"/>
      <c r="E158" s="46"/>
      <c r="F158" s="46"/>
      <c r="G158" s="46"/>
      <c r="H158" s="46"/>
      <c r="I158" s="46"/>
      <c r="J158" s="46"/>
      <c r="K158" s="46"/>
      <c r="L158" s="46"/>
      <c r="M158" s="46"/>
      <c r="N158" s="46"/>
      <c r="O158" s="46"/>
      <c r="P158" s="46"/>
      <c r="Q158" s="46"/>
      <c r="R158" s="46"/>
      <c r="S158" s="46"/>
      <c r="T158" s="46"/>
      <c r="U158" s="46"/>
      <c r="V158" s="46"/>
      <c r="W158" s="46"/>
    </row>
    <row r="159" spans="1:23" ht="14.25">
      <c r="A159" s="46"/>
      <c r="B159" s="46"/>
      <c r="C159" s="46"/>
      <c r="D159" s="46"/>
      <c r="E159" s="46"/>
      <c r="F159" s="46"/>
      <c r="G159" s="46"/>
      <c r="H159" s="46"/>
      <c r="I159" s="46"/>
      <c r="J159" s="46"/>
      <c r="K159" s="46"/>
      <c r="L159" s="46"/>
      <c r="M159" s="46"/>
      <c r="N159" s="46"/>
      <c r="O159" s="46"/>
      <c r="P159" s="46"/>
      <c r="Q159" s="46"/>
      <c r="R159" s="46"/>
      <c r="S159" s="46"/>
      <c r="T159" s="46"/>
      <c r="U159" s="46"/>
      <c r="V159" s="46"/>
      <c r="W159" s="46"/>
    </row>
    <row r="160" spans="1:23" ht="14.25">
      <c r="A160" s="46"/>
      <c r="B160" s="46"/>
      <c r="C160" s="46"/>
      <c r="D160" s="46"/>
      <c r="E160" s="46"/>
      <c r="F160" s="46"/>
      <c r="G160" s="46"/>
      <c r="H160" s="46"/>
      <c r="I160" s="46"/>
      <c r="J160" s="46"/>
      <c r="K160" s="46"/>
      <c r="L160" s="46"/>
      <c r="M160" s="46"/>
      <c r="N160" s="46"/>
      <c r="O160" s="46"/>
      <c r="P160" s="46"/>
      <c r="Q160" s="46"/>
      <c r="R160" s="46"/>
      <c r="S160" s="46"/>
      <c r="T160" s="46"/>
      <c r="U160" s="46"/>
      <c r="V160" s="46"/>
      <c r="W160" s="46"/>
    </row>
    <row r="161" spans="1:23" ht="14.25">
      <c r="A161" s="46"/>
      <c r="B161" s="46"/>
      <c r="C161" s="46"/>
      <c r="D161" s="46"/>
      <c r="E161" s="46"/>
      <c r="F161" s="46"/>
      <c r="G161" s="46"/>
      <c r="H161" s="46"/>
      <c r="I161" s="46"/>
      <c r="J161" s="46"/>
      <c r="K161" s="46"/>
      <c r="L161" s="46"/>
      <c r="M161" s="46"/>
      <c r="N161" s="46"/>
      <c r="O161" s="46"/>
      <c r="P161" s="46"/>
      <c r="Q161" s="46"/>
      <c r="R161" s="46"/>
      <c r="S161" s="46"/>
      <c r="T161" s="46"/>
      <c r="U161" s="46"/>
      <c r="V161" s="46"/>
      <c r="W161" s="46"/>
    </row>
    <row r="162" spans="1:23" ht="14.25">
      <c r="A162" s="46"/>
      <c r="B162" s="46"/>
      <c r="C162" s="46"/>
      <c r="D162" s="46"/>
      <c r="E162" s="46"/>
      <c r="F162" s="46"/>
      <c r="G162" s="46"/>
      <c r="H162" s="46"/>
      <c r="I162" s="46"/>
      <c r="J162" s="46"/>
      <c r="K162" s="46"/>
      <c r="L162" s="46"/>
      <c r="M162" s="46"/>
      <c r="N162" s="46"/>
      <c r="O162" s="46"/>
      <c r="P162" s="46"/>
      <c r="Q162" s="46"/>
      <c r="R162" s="46"/>
      <c r="S162" s="46"/>
      <c r="T162" s="46"/>
      <c r="U162" s="46"/>
      <c r="V162" s="46"/>
      <c r="W162" s="46"/>
    </row>
    <row r="163" spans="1:23" ht="14.25">
      <c r="A163" s="46"/>
      <c r="B163" s="46"/>
      <c r="D163" s="46"/>
      <c r="E163" s="46"/>
      <c r="F163" s="46"/>
      <c r="G163" s="46"/>
      <c r="H163" s="46"/>
      <c r="I163" s="46"/>
      <c r="J163" s="46"/>
      <c r="K163" s="46"/>
      <c r="L163" s="46"/>
      <c r="M163" s="46"/>
      <c r="N163" s="46"/>
      <c r="O163" s="46"/>
      <c r="P163" s="46"/>
      <c r="Q163" s="46"/>
      <c r="R163" s="46"/>
      <c r="S163" s="46"/>
      <c r="T163" s="46"/>
      <c r="U163" s="46"/>
      <c r="V163" s="46"/>
      <c r="W163" s="46"/>
    </row>
    <row r="164" spans="1:23" ht="14.25">
      <c r="A164" s="46"/>
      <c r="B164" s="46"/>
      <c r="D164" s="46"/>
      <c r="E164" s="46"/>
      <c r="F164" s="46"/>
      <c r="G164" s="46"/>
      <c r="H164" s="46"/>
      <c r="I164" s="46"/>
      <c r="J164" s="46"/>
      <c r="K164" s="46"/>
      <c r="L164" s="46"/>
      <c r="M164" s="46"/>
      <c r="N164" s="46"/>
      <c r="O164" s="46"/>
      <c r="P164" s="46"/>
      <c r="Q164" s="46"/>
      <c r="R164" s="46"/>
      <c r="S164" s="46"/>
      <c r="T164" s="46"/>
      <c r="U164" s="46"/>
      <c r="V164" s="46"/>
      <c r="W164" s="46"/>
    </row>
    <row r="165" spans="1:23" ht="14.25">
      <c r="A165" s="46"/>
      <c r="B165" s="46"/>
      <c r="D165" s="46"/>
      <c r="E165" s="46"/>
      <c r="F165" s="46"/>
      <c r="G165" s="46"/>
      <c r="H165" s="46"/>
      <c r="I165" s="46"/>
      <c r="J165" s="46"/>
      <c r="K165" s="46"/>
      <c r="L165" s="46"/>
      <c r="M165" s="46"/>
      <c r="N165" s="46"/>
      <c r="O165" s="46"/>
      <c r="P165" s="46"/>
      <c r="Q165" s="46"/>
      <c r="R165" s="46"/>
      <c r="S165" s="46"/>
      <c r="T165" s="46"/>
      <c r="U165" s="46"/>
      <c r="V165" s="46"/>
      <c r="W165" s="46"/>
    </row>
    <row r="166" spans="1:23" ht="14.25">
      <c r="A166" s="46"/>
      <c r="B166" s="46"/>
      <c r="D166" s="46"/>
      <c r="E166" s="46"/>
      <c r="F166" s="46"/>
      <c r="G166" s="46"/>
      <c r="H166" s="46"/>
      <c r="I166" s="46"/>
      <c r="J166" s="46"/>
      <c r="K166" s="46"/>
      <c r="L166" s="46"/>
      <c r="M166" s="46"/>
      <c r="N166" s="46"/>
      <c r="O166" s="46"/>
      <c r="P166" s="46"/>
      <c r="Q166" s="46"/>
      <c r="R166" s="46"/>
      <c r="S166" s="46"/>
      <c r="T166" s="46"/>
      <c r="U166" s="46"/>
      <c r="V166" s="46"/>
      <c r="W166" s="46"/>
    </row>
    <row r="167" spans="1:23" ht="14.25">
      <c r="A167" s="46"/>
      <c r="B167" s="46"/>
      <c r="D167" s="46"/>
      <c r="E167" s="46"/>
      <c r="F167" s="46"/>
      <c r="G167" s="46"/>
      <c r="H167" s="46"/>
      <c r="I167" s="46"/>
      <c r="J167" s="46"/>
      <c r="K167" s="46"/>
      <c r="L167" s="46"/>
      <c r="M167" s="46"/>
      <c r="N167" s="46"/>
      <c r="O167" s="46"/>
      <c r="P167" s="46"/>
      <c r="Q167" s="46"/>
      <c r="R167" s="46"/>
      <c r="S167" s="46"/>
      <c r="T167" s="46"/>
      <c r="U167" s="46"/>
      <c r="V167" s="46"/>
      <c r="W167" s="46"/>
    </row>
    <row r="168" spans="4:23" ht="14.25">
      <c r="D168" s="46"/>
      <c r="E168" s="46"/>
      <c r="F168" s="46"/>
      <c r="G168" s="46"/>
      <c r="H168" s="46"/>
      <c r="I168" s="46"/>
      <c r="J168" s="46"/>
      <c r="K168" s="46"/>
      <c r="L168" s="46"/>
      <c r="M168" s="46"/>
      <c r="N168" s="46"/>
      <c r="O168" s="46"/>
      <c r="P168" s="46"/>
      <c r="Q168" s="46"/>
      <c r="R168" s="46"/>
      <c r="S168" s="46"/>
      <c r="T168" s="46"/>
      <c r="U168" s="46"/>
      <c r="V168" s="46"/>
      <c r="W168" s="46"/>
    </row>
    <row r="169" spans="4:23" ht="14.25">
      <c r="D169" s="46"/>
      <c r="E169" s="46"/>
      <c r="F169" s="46"/>
      <c r="G169" s="46"/>
      <c r="H169" s="46"/>
      <c r="I169" s="46"/>
      <c r="J169" s="46"/>
      <c r="K169" s="46"/>
      <c r="L169" s="46"/>
      <c r="M169" s="46"/>
      <c r="N169" s="46"/>
      <c r="O169" s="46"/>
      <c r="P169" s="46"/>
      <c r="Q169" s="46"/>
      <c r="R169" s="46"/>
      <c r="S169" s="46"/>
      <c r="T169" s="46"/>
      <c r="U169" s="46"/>
      <c r="V169" s="46"/>
      <c r="W169" s="46"/>
    </row>
    <row r="170" spans="4:23" ht="14.25">
      <c r="D170" s="46"/>
      <c r="E170" s="46"/>
      <c r="F170" s="46"/>
      <c r="G170" s="46"/>
      <c r="H170" s="46"/>
      <c r="I170" s="46"/>
      <c r="J170" s="46"/>
      <c r="K170" s="46"/>
      <c r="L170" s="46"/>
      <c r="M170" s="46"/>
      <c r="N170" s="46"/>
      <c r="O170" s="46"/>
      <c r="P170" s="46"/>
      <c r="Q170" s="46"/>
      <c r="R170" s="46"/>
      <c r="S170" s="46"/>
      <c r="T170" s="46"/>
      <c r="U170" s="46"/>
      <c r="V170" s="46"/>
      <c r="W170" s="46"/>
    </row>
    <row r="171" spans="4:23" ht="14.25">
      <c r="D171" s="46"/>
      <c r="E171" s="46"/>
      <c r="F171" s="46"/>
      <c r="G171" s="46"/>
      <c r="H171" s="46"/>
      <c r="I171" s="46"/>
      <c r="J171" s="46"/>
      <c r="K171" s="46"/>
      <c r="L171" s="46"/>
      <c r="M171" s="46"/>
      <c r="N171" s="46"/>
      <c r="O171" s="46"/>
      <c r="P171" s="46"/>
      <c r="Q171" s="46"/>
      <c r="R171" s="46"/>
      <c r="S171" s="46"/>
      <c r="T171" s="46"/>
      <c r="U171" s="46"/>
      <c r="V171" s="46"/>
      <c r="W171" s="46"/>
    </row>
    <row r="172" spans="4:23" ht="14.25">
      <c r="D172" s="46"/>
      <c r="E172" s="46"/>
      <c r="F172" s="46"/>
      <c r="G172" s="46"/>
      <c r="H172" s="46"/>
      <c r="I172" s="46"/>
      <c r="J172" s="46"/>
      <c r="K172" s="46"/>
      <c r="L172" s="46"/>
      <c r="M172" s="46"/>
      <c r="N172" s="46"/>
      <c r="O172" s="46"/>
      <c r="P172" s="46"/>
      <c r="Q172" s="46"/>
      <c r="R172" s="46"/>
      <c r="S172" s="46"/>
      <c r="T172" s="46"/>
      <c r="U172" s="46"/>
      <c r="V172" s="46"/>
      <c r="W172" s="46"/>
    </row>
    <row r="173" spans="4:23" ht="14.25">
      <c r="D173" s="46"/>
      <c r="E173" s="46"/>
      <c r="F173" s="46"/>
      <c r="G173" s="46"/>
      <c r="H173" s="46"/>
      <c r="I173" s="46"/>
      <c r="J173" s="46"/>
      <c r="K173" s="46"/>
      <c r="L173" s="46"/>
      <c r="M173" s="46"/>
      <c r="N173" s="46"/>
      <c r="O173" s="46"/>
      <c r="P173" s="46"/>
      <c r="Q173" s="46"/>
      <c r="R173" s="46"/>
      <c r="S173" s="46"/>
      <c r="T173" s="46"/>
      <c r="U173" s="46"/>
      <c r="V173" s="46"/>
      <c r="W173" s="46"/>
    </row>
    <row r="174" spans="4:23" ht="14.25">
      <c r="D174" s="46"/>
      <c r="E174" s="46"/>
      <c r="F174" s="46"/>
      <c r="G174" s="46"/>
      <c r="H174" s="46"/>
      <c r="I174" s="46"/>
      <c r="J174" s="46"/>
      <c r="K174" s="46"/>
      <c r="L174" s="46"/>
      <c r="M174" s="46"/>
      <c r="N174" s="46"/>
      <c r="O174" s="46"/>
      <c r="P174" s="46"/>
      <c r="Q174" s="46"/>
      <c r="R174" s="46"/>
      <c r="S174" s="46"/>
      <c r="T174" s="46"/>
      <c r="U174" s="46"/>
      <c r="V174" s="46"/>
      <c r="W174" s="46"/>
    </row>
    <row r="175" spans="4:23" ht="14.25">
      <c r="D175" s="46"/>
      <c r="E175" s="46"/>
      <c r="F175" s="46"/>
      <c r="G175" s="46"/>
      <c r="H175" s="46"/>
      <c r="I175" s="46"/>
      <c r="J175" s="46"/>
      <c r="K175" s="46"/>
      <c r="L175" s="46"/>
      <c r="M175" s="46"/>
      <c r="N175" s="46"/>
      <c r="O175" s="46"/>
      <c r="P175" s="46"/>
      <c r="Q175" s="46"/>
      <c r="R175" s="46"/>
      <c r="S175" s="46"/>
      <c r="T175" s="46"/>
      <c r="U175" s="46"/>
      <c r="V175" s="46"/>
      <c r="W175" s="46"/>
    </row>
    <row r="176" spans="4:23" ht="14.25">
      <c r="D176" s="46"/>
      <c r="E176" s="46"/>
      <c r="F176" s="46"/>
      <c r="G176" s="46"/>
      <c r="H176" s="46"/>
      <c r="I176" s="46"/>
      <c r="J176" s="46"/>
      <c r="K176" s="46"/>
      <c r="L176" s="46"/>
      <c r="M176" s="46"/>
      <c r="N176" s="46"/>
      <c r="O176" s="46"/>
      <c r="P176" s="46"/>
      <c r="Q176" s="46"/>
      <c r="R176" s="46"/>
      <c r="S176" s="46"/>
      <c r="T176" s="46"/>
      <c r="U176" s="46"/>
      <c r="V176" s="46"/>
      <c r="W176" s="46"/>
    </row>
    <row r="177" spans="4:23" ht="14.25">
      <c r="D177" s="46"/>
      <c r="E177" s="46"/>
      <c r="F177" s="46"/>
      <c r="G177" s="46"/>
      <c r="H177" s="46"/>
      <c r="I177" s="46"/>
      <c r="J177" s="46"/>
      <c r="K177" s="46"/>
      <c r="L177" s="46"/>
      <c r="M177" s="46"/>
      <c r="N177" s="46"/>
      <c r="O177" s="46"/>
      <c r="P177" s="46"/>
      <c r="Q177" s="46"/>
      <c r="R177" s="46"/>
      <c r="S177" s="46"/>
      <c r="T177" s="46"/>
      <c r="U177" s="46"/>
      <c r="V177" s="46"/>
      <c r="W177" s="46"/>
    </row>
    <row r="178" spans="4:23" ht="14.25">
      <c r="D178" s="46"/>
      <c r="E178" s="46"/>
      <c r="F178" s="46"/>
      <c r="G178" s="46"/>
      <c r="H178" s="46"/>
      <c r="I178" s="46"/>
      <c r="J178" s="46"/>
      <c r="K178" s="46"/>
      <c r="L178" s="46"/>
      <c r="M178" s="46"/>
      <c r="N178" s="46"/>
      <c r="O178" s="46"/>
      <c r="P178" s="46"/>
      <c r="Q178" s="46"/>
      <c r="R178" s="46"/>
      <c r="S178" s="46"/>
      <c r="T178" s="46"/>
      <c r="U178" s="46"/>
      <c r="V178" s="46"/>
      <c r="W178" s="46"/>
    </row>
    <row r="179" spans="4:23" ht="14.25">
      <c r="D179" s="46"/>
      <c r="E179" s="46"/>
      <c r="F179" s="46"/>
      <c r="G179" s="46"/>
      <c r="H179" s="46"/>
      <c r="I179" s="46"/>
      <c r="J179" s="46"/>
      <c r="K179" s="46"/>
      <c r="L179" s="46"/>
      <c r="M179" s="46"/>
      <c r="N179" s="46"/>
      <c r="O179" s="46"/>
      <c r="P179" s="46"/>
      <c r="Q179" s="46"/>
      <c r="R179" s="46"/>
      <c r="S179" s="46"/>
      <c r="T179" s="46"/>
      <c r="U179" s="46"/>
      <c r="V179" s="46"/>
      <c r="W179" s="46"/>
    </row>
    <row r="180" spans="4:23" ht="14.25">
      <c r="D180" s="46"/>
      <c r="E180" s="46"/>
      <c r="F180" s="46"/>
      <c r="G180" s="46"/>
      <c r="H180" s="46"/>
      <c r="I180" s="46"/>
      <c r="J180" s="46"/>
      <c r="K180" s="46"/>
      <c r="L180" s="46"/>
      <c r="M180" s="46"/>
      <c r="N180" s="46"/>
      <c r="O180" s="46"/>
      <c r="P180" s="46"/>
      <c r="Q180" s="46"/>
      <c r="R180" s="46"/>
      <c r="S180" s="46"/>
      <c r="T180" s="46"/>
      <c r="U180" s="46"/>
      <c r="V180" s="46"/>
      <c r="W180" s="46"/>
    </row>
    <row r="181" spans="4:23" ht="14.25">
      <c r="D181" s="46"/>
      <c r="E181" s="46"/>
      <c r="F181" s="46"/>
      <c r="G181" s="46"/>
      <c r="H181" s="46"/>
      <c r="I181" s="46"/>
      <c r="J181" s="46"/>
      <c r="K181" s="46"/>
      <c r="L181" s="46"/>
      <c r="M181" s="46"/>
      <c r="N181" s="46"/>
      <c r="O181" s="46"/>
      <c r="P181" s="46"/>
      <c r="Q181" s="46"/>
      <c r="R181" s="46"/>
      <c r="S181" s="46"/>
      <c r="T181" s="46"/>
      <c r="U181" s="46"/>
      <c r="V181" s="46"/>
      <c r="W181" s="46"/>
    </row>
    <row r="182" spans="4:23" ht="14.25">
      <c r="D182" s="46"/>
      <c r="E182" s="46"/>
      <c r="F182" s="46"/>
      <c r="G182" s="46"/>
      <c r="H182" s="46"/>
      <c r="I182" s="46"/>
      <c r="J182" s="46"/>
      <c r="K182" s="46"/>
      <c r="L182" s="46"/>
      <c r="M182" s="46"/>
      <c r="N182" s="46"/>
      <c r="O182" s="46"/>
      <c r="P182" s="46"/>
      <c r="Q182" s="46"/>
      <c r="R182" s="46"/>
      <c r="S182" s="46"/>
      <c r="T182" s="46"/>
      <c r="U182" s="46"/>
      <c r="V182" s="46"/>
      <c r="W182" s="46"/>
    </row>
    <row r="183" spans="4:23" ht="14.25">
      <c r="D183" s="46"/>
      <c r="E183" s="46"/>
      <c r="F183" s="46"/>
      <c r="G183" s="46"/>
      <c r="H183" s="46"/>
      <c r="I183" s="46"/>
      <c r="J183" s="46"/>
      <c r="K183" s="46"/>
      <c r="L183" s="46"/>
      <c r="M183" s="46"/>
      <c r="N183" s="46"/>
      <c r="O183" s="46"/>
      <c r="P183" s="46"/>
      <c r="Q183" s="46"/>
      <c r="R183" s="46"/>
      <c r="S183" s="46"/>
      <c r="T183" s="46"/>
      <c r="U183" s="46"/>
      <c r="V183" s="46"/>
      <c r="W183" s="46"/>
    </row>
    <row r="184" spans="4:23" ht="14.25">
      <c r="D184" s="46"/>
      <c r="E184" s="46"/>
      <c r="F184" s="46"/>
      <c r="G184" s="46"/>
      <c r="H184" s="46"/>
      <c r="I184" s="46"/>
      <c r="J184" s="46"/>
      <c r="K184" s="46"/>
      <c r="L184" s="46"/>
      <c r="M184" s="46"/>
      <c r="N184" s="46"/>
      <c r="O184" s="46"/>
      <c r="P184" s="46"/>
      <c r="Q184" s="46"/>
      <c r="R184" s="46"/>
      <c r="S184" s="46"/>
      <c r="T184" s="46"/>
      <c r="U184" s="46"/>
      <c r="V184" s="46"/>
      <c r="W184" s="46"/>
    </row>
    <row r="185" spans="4:23" ht="14.25">
      <c r="D185" s="46"/>
      <c r="E185" s="46"/>
      <c r="F185" s="46"/>
      <c r="G185" s="46"/>
      <c r="H185" s="46"/>
      <c r="I185" s="46"/>
      <c r="J185" s="46"/>
      <c r="K185" s="46"/>
      <c r="L185" s="46"/>
      <c r="M185" s="46"/>
      <c r="N185" s="46"/>
      <c r="O185" s="46"/>
      <c r="P185" s="46"/>
      <c r="Q185" s="46"/>
      <c r="R185" s="46"/>
      <c r="S185" s="46"/>
      <c r="T185" s="46"/>
      <c r="U185" s="46"/>
      <c r="V185" s="46"/>
      <c r="W185" s="46"/>
    </row>
    <row r="186" spans="4:23" ht="14.25">
      <c r="D186" s="46"/>
      <c r="E186" s="46"/>
      <c r="F186" s="46"/>
      <c r="G186" s="46"/>
      <c r="H186" s="46"/>
      <c r="I186" s="46"/>
      <c r="J186" s="46"/>
      <c r="K186" s="46"/>
      <c r="L186" s="46"/>
      <c r="M186" s="46"/>
      <c r="N186" s="46"/>
      <c r="O186" s="46"/>
      <c r="P186" s="46"/>
      <c r="Q186" s="46"/>
      <c r="R186" s="46"/>
      <c r="S186" s="46"/>
      <c r="T186" s="46"/>
      <c r="U186" s="46"/>
      <c r="V186" s="46"/>
      <c r="W186" s="46"/>
    </row>
    <row r="187" spans="4:23" ht="14.25">
      <c r="D187" s="46"/>
      <c r="E187" s="46"/>
      <c r="F187" s="46"/>
      <c r="G187" s="46"/>
      <c r="H187" s="46"/>
      <c r="I187" s="46"/>
      <c r="J187" s="46"/>
      <c r="K187" s="46"/>
      <c r="L187" s="46"/>
      <c r="M187" s="46"/>
      <c r="N187" s="46"/>
      <c r="O187" s="46"/>
      <c r="P187" s="46"/>
      <c r="Q187" s="46"/>
      <c r="R187" s="46"/>
      <c r="S187" s="46"/>
      <c r="T187" s="46"/>
      <c r="U187" s="46"/>
      <c r="V187" s="46"/>
      <c r="W187" s="46"/>
    </row>
    <row r="188" spans="4:23" ht="14.25">
      <c r="D188" s="46"/>
      <c r="E188" s="46"/>
      <c r="F188" s="46"/>
      <c r="G188" s="46"/>
      <c r="H188" s="46"/>
      <c r="I188" s="46"/>
      <c r="J188" s="46"/>
      <c r="K188" s="46"/>
      <c r="L188" s="46"/>
      <c r="M188" s="46"/>
      <c r="N188" s="46"/>
      <c r="O188" s="46"/>
      <c r="P188" s="46"/>
      <c r="Q188" s="46"/>
      <c r="R188" s="46"/>
      <c r="S188" s="46"/>
      <c r="T188" s="46"/>
      <c r="U188" s="46"/>
      <c r="V188" s="46"/>
      <c r="W188" s="46"/>
    </row>
    <row r="189" spans="4:23" ht="14.25">
      <c r="D189" s="46"/>
      <c r="E189" s="46"/>
      <c r="F189" s="46"/>
      <c r="G189" s="46"/>
      <c r="H189" s="46"/>
      <c r="I189" s="46"/>
      <c r="J189" s="46"/>
      <c r="K189" s="46"/>
      <c r="L189" s="46"/>
      <c r="M189" s="46"/>
      <c r="N189" s="46"/>
      <c r="O189" s="46"/>
      <c r="P189" s="46"/>
      <c r="Q189" s="46"/>
      <c r="R189" s="46"/>
      <c r="S189" s="46"/>
      <c r="T189" s="46"/>
      <c r="U189" s="46"/>
      <c r="V189" s="46"/>
      <c r="W189" s="46"/>
    </row>
    <row r="190" spans="4:23" ht="14.25">
      <c r="D190" s="46"/>
      <c r="E190" s="46"/>
      <c r="F190" s="46"/>
      <c r="G190" s="46"/>
      <c r="H190" s="46"/>
      <c r="I190" s="46"/>
      <c r="J190" s="46"/>
      <c r="K190" s="46"/>
      <c r="L190" s="46"/>
      <c r="M190" s="46"/>
      <c r="N190" s="46"/>
      <c r="O190" s="46"/>
      <c r="P190" s="46"/>
      <c r="Q190" s="46"/>
      <c r="R190" s="46"/>
      <c r="S190" s="46"/>
      <c r="T190" s="46"/>
      <c r="U190" s="46"/>
      <c r="V190" s="46"/>
      <c r="W190" s="46"/>
    </row>
    <row r="191" spans="4:23" ht="14.25">
      <c r="D191" s="46"/>
      <c r="E191" s="46"/>
      <c r="F191" s="46"/>
      <c r="G191" s="46"/>
      <c r="H191" s="46"/>
      <c r="I191" s="46"/>
      <c r="J191" s="46"/>
      <c r="K191" s="46"/>
      <c r="L191" s="46"/>
      <c r="M191" s="46"/>
      <c r="N191" s="46"/>
      <c r="O191" s="46"/>
      <c r="P191" s="46"/>
      <c r="Q191" s="46"/>
      <c r="R191" s="46"/>
      <c r="S191" s="46"/>
      <c r="T191" s="46"/>
      <c r="U191" s="46"/>
      <c r="V191" s="46"/>
      <c r="W191" s="46"/>
    </row>
    <row r="192" spans="4:23" ht="14.25">
      <c r="D192" s="46"/>
      <c r="E192" s="46"/>
      <c r="F192" s="46"/>
      <c r="G192" s="46"/>
      <c r="H192" s="46"/>
      <c r="I192" s="46"/>
      <c r="J192" s="46"/>
      <c r="K192" s="46"/>
      <c r="L192" s="46"/>
      <c r="M192" s="46"/>
      <c r="N192" s="46"/>
      <c r="O192" s="46"/>
      <c r="P192" s="46"/>
      <c r="Q192" s="46"/>
      <c r="R192" s="46"/>
      <c r="S192" s="46"/>
      <c r="T192" s="46"/>
      <c r="U192" s="46"/>
      <c r="V192" s="46"/>
      <c r="W192" s="46"/>
    </row>
    <row r="193" spans="4:23" ht="14.25">
      <c r="D193" s="46"/>
      <c r="E193" s="46"/>
      <c r="F193" s="46"/>
      <c r="G193" s="46"/>
      <c r="H193" s="46"/>
      <c r="I193" s="46"/>
      <c r="J193" s="46"/>
      <c r="K193" s="46"/>
      <c r="L193" s="46"/>
      <c r="M193" s="46"/>
      <c r="N193" s="46"/>
      <c r="O193" s="46"/>
      <c r="P193" s="46"/>
      <c r="Q193" s="46"/>
      <c r="R193" s="46"/>
      <c r="S193" s="46"/>
      <c r="T193" s="46"/>
      <c r="U193" s="46"/>
      <c r="V193" s="46"/>
      <c r="W193" s="46"/>
    </row>
    <row r="194" spans="4:23" ht="14.25">
      <c r="D194" s="46"/>
      <c r="E194" s="46"/>
      <c r="F194" s="46"/>
      <c r="G194" s="46"/>
      <c r="H194" s="46"/>
      <c r="I194" s="46"/>
      <c r="J194" s="46"/>
      <c r="K194" s="46"/>
      <c r="L194" s="46"/>
      <c r="M194" s="46"/>
      <c r="N194" s="46"/>
      <c r="O194" s="46"/>
      <c r="P194" s="46"/>
      <c r="Q194" s="46"/>
      <c r="R194" s="46"/>
      <c r="S194" s="46"/>
      <c r="T194" s="46"/>
      <c r="U194" s="46"/>
      <c r="V194" s="46"/>
      <c r="W194" s="46"/>
    </row>
    <row r="195" spans="4:23" ht="14.25">
      <c r="D195" s="46"/>
      <c r="E195" s="46"/>
      <c r="F195" s="46"/>
      <c r="G195" s="46"/>
      <c r="H195" s="46"/>
      <c r="I195" s="46"/>
      <c r="J195" s="46"/>
      <c r="K195" s="46"/>
      <c r="L195" s="46"/>
      <c r="M195" s="46"/>
      <c r="N195" s="46"/>
      <c r="O195" s="46"/>
      <c r="P195" s="46"/>
      <c r="Q195" s="46"/>
      <c r="R195" s="46"/>
      <c r="S195" s="46"/>
      <c r="T195" s="46"/>
      <c r="U195" s="46"/>
      <c r="V195" s="46"/>
      <c r="W195" s="46"/>
    </row>
    <row r="196" spans="4:23" ht="14.25">
      <c r="D196" s="46"/>
      <c r="E196" s="46"/>
      <c r="F196" s="46"/>
      <c r="G196" s="46"/>
      <c r="H196" s="46"/>
      <c r="I196" s="46"/>
      <c r="J196" s="46"/>
      <c r="K196" s="46"/>
      <c r="L196" s="46"/>
      <c r="M196" s="46"/>
      <c r="N196" s="46"/>
      <c r="O196" s="46"/>
      <c r="P196" s="46"/>
      <c r="Q196" s="46"/>
      <c r="R196" s="46"/>
      <c r="S196" s="46"/>
      <c r="T196" s="46"/>
      <c r="U196" s="46"/>
      <c r="V196" s="46"/>
      <c r="W196" s="46"/>
    </row>
    <row r="197" spans="4:23" ht="14.25">
      <c r="D197" s="46"/>
      <c r="E197" s="46"/>
      <c r="F197" s="46"/>
      <c r="G197" s="46"/>
      <c r="H197" s="46"/>
      <c r="I197" s="46"/>
      <c r="J197" s="46"/>
      <c r="K197" s="46"/>
      <c r="L197" s="46"/>
      <c r="M197" s="46"/>
      <c r="N197" s="46"/>
      <c r="O197" s="46"/>
      <c r="P197" s="46"/>
      <c r="Q197" s="46"/>
      <c r="R197" s="46"/>
      <c r="S197" s="46"/>
      <c r="T197" s="46"/>
      <c r="U197" s="46"/>
      <c r="V197" s="46"/>
      <c r="W197" s="46"/>
    </row>
    <row r="198" spans="4:23" ht="14.25">
      <c r="D198" s="46"/>
      <c r="E198" s="46"/>
      <c r="F198" s="46"/>
      <c r="G198" s="46"/>
      <c r="H198" s="46"/>
      <c r="I198" s="46"/>
      <c r="J198" s="46"/>
      <c r="K198" s="46"/>
      <c r="L198" s="46"/>
      <c r="M198" s="46"/>
      <c r="N198" s="46"/>
      <c r="O198" s="46"/>
      <c r="P198" s="46"/>
      <c r="Q198" s="46"/>
      <c r="R198" s="46"/>
      <c r="S198" s="46"/>
      <c r="T198" s="46"/>
      <c r="U198" s="46"/>
      <c r="V198" s="46"/>
      <c r="W198" s="46"/>
    </row>
    <row r="199" spans="4:23" ht="14.25">
      <c r="D199" s="46"/>
      <c r="E199" s="46"/>
      <c r="F199" s="46"/>
      <c r="G199" s="46"/>
      <c r="H199" s="46"/>
      <c r="I199" s="46"/>
      <c r="J199" s="46"/>
      <c r="K199" s="46"/>
      <c r="L199" s="46"/>
      <c r="M199" s="46"/>
      <c r="N199" s="46"/>
      <c r="O199" s="46"/>
      <c r="P199" s="46"/>
      <c r="Q199" s="46"/>
      <c r="R199" s="46"/>
      <c r="S199" s="46"/>
      <c r="T199" s="46"/>
      <c r="U199" s="46"/>
      <c r="V199" s="46"/>
      <c r="W199" s="46"/>
    </row>
    <row r="200" spans="4:23" ht="14.25">
      <c r="D200" s="46"/>
      <c r="E200" s="46"/>
      <c r="F200" s="46"/>
      <c r="G200" s="46"/>
      <c r="H200" s="46"/>
      <c r="I200" s="46"/>
      <c r="J200" s="46"/>
      <c r="K200" s="46"/>
      <c r="L200" s="46"/>
      <c r="M200" s="46"/>
      <c r="N200" s="46"/>
      <c r="O200" s="46"/>
      <c r="P200" s="46"/>
      <c r="Q200" s="46"/>
      <c r="R200" s="46"/>
      <c r="S200" s="46"/>
      <c r="T200" s="46"/>
      <c r="U200" s="46"/>
      <c r="V200" s="46"/>
      <c r="W200" s="46"/>
    </row>
    <row r="201" spans="4:23" ht="14.25">
      <c r="D201" s="46"/>
      <c r="E201" s="46"/>
      <c r="F201" s="46"/>
      <c r="G201" s="46"/>
      <c r="H201" s="46"/>
      <c r="I201" s="46"/>
      <c r="J201" s="46"/>
      <c r="K201" s="46"/>
      <c r="L201" s="46"/>
      <c r="M201" s="46"/>
      <c r="N201" s="46"/>
      <c r="O201" s="46"/>
      <c r="P201" s="46"/>
      <c r="Q201" s="46"/>
      <c r="R201" s="46"/>
      <c r="S201" s="46"/>
      <c r="T201" s="46"/>
      <c r="U201" s="46"/>
      <c r="V201" s="46"/>
      <c r="W201" s="46"/>
    </row>
    <row r="202" spans="4:23" ht="14.25">
      <c r="D202" s="46"/>
      <c r="E202" s="46"/>
      <c r="F202" s="46"/>
      <c r="G202" s="46"/>
      <c r="H202" s="46"/>
      <c r="I202" s="46"/>
      <c r="J202" s="46"/>
      <c r="K202" s="46"/>
      <c r="L202" s="46"/>
      <c r="M202" s="46"/>
      <c r="N202" s="46"/>
      <c r="O202" s="46"/>
      <c r="P202" s="46"/>
      <c r="Q202" s="46"/>
      <c r="R202" s="46"/>
      <c r="S202" s="46"/>
      <c r="T202" s="46"/>
      <c r="U202" s="46"/>
      <c r="V202" s="46"/>
      <c r="W202" s="46"/>
    </row>
    <row r="203" spans="4:23" ht="14.25">
      <c r="D203" s="46"/>
      <c r="E203" s="46"/>
      <c r="F203" s="46"/>
      <c r="G203" s="46"/>
      <c r="H203" s="46"/>
      <c r="I203" s="46"/>
      <c r="J203" s="46"/>
      <c r="K203" s="46"/>
      <c r="L203" s="46"/>
      <c r="M203" s="46"/>
      <c r="N203" s="46"/>
      <c r="O203" s="46"/>
      <c r="P203" s="46"/>
      <c r="Q203" s="46"/>
      <c r="R203" s="46"/>
      <c r="S203" s="46"/>
      <c r="T203" s="46"/>
      <c r="U203" s="46"/>
      <c r="V203" s="46"/>
      <c r="W203" s="46"/>
    </row>
    <row r="204" spans="4:23" ht="14.25">
      <c r="D204" s="46"/>
      <c r="E204" s="46"/>
      <c r="F204" s="46"/>
      <c r="G204" s="46"/>
      <c r="H204" s="46"/>
      <c r="I204" s="46"/>
      <c r="J204" s="46"/>
      <c r="K204" s="46"/>
      <c r="L204" s="46"/>
      <c r="M204" s="46"/>
      <c r="N204" s="46"/>
      <c r="O204" s="46"/>
      <c r="P204" s="46"/>
      <c r="Q204" s="46"/>
      <c r="R204" s="46"/>
      <c r="S204" s="46"/>
      <c r="T204" s="46"/>
      <c r="U204" s="46"/>
      <c r="V204" s="46"/>
      <c r="W204" s="46"/>
    </row>
    <row r="205" spans="4:23" ht="14.25">
      <c r="D205" s="46"/>
      <c r="E205" s="46"/>
      <c r="F205" s="46"/>
      <c r="G205" s="46"/>
      <c r="H205" s="46"/>
      <c r="I205" s="46"/>
      <c r="J205" s="46"/>
      <c r="K205" s="46"/>
      <c r="L205" s="46"/>
      <c r="M205" s="46"/>
      <c r="N205" s="46"/>
      <c r="O205" s="46"/>
      <c r="P205" s="46"/>
      <c r="Q205" s="46"/>
      <c r="R205" s="46"/>
      <c r="S205" s="46"/>
      <c r="T205" s="46"/>
      <c r="U205" s="46"/>
      <c r="V205" s="46"/>
      <c r="W205" s="46"/>
    </row>
    <row r="206" spans="4:23" ht="14.25">
      <c r="D206" s="46"/>
      <c r="E206" s="46"/>
      <c r="F206" s="46"/>
      <c r="G206" s="46"/>
      <c r="H206" s="46"/>
      <c r="I206" s="46"/>
      <c r="J206" s="46"/>
      <c r="K206" s="46"/>
      <c r="L206" s="46"/>
      <c r="M206" s="46"/>
      <c r="N206" s="46"/>
      <c r="O206" s="46"/>
      <c r="P206" s="46"/>
      <c r="Q206" s="46"/>
      <c r="R206" s="46"/>
      <c r="S206" s="46"/>
      <c r="T206" s="46"/>
      <c r="U206" s="46"/>
      <c r="V206" s="46"/>
      <c r="W206" s="46"/>
    </row>
    <row r="207" spans="4:23" ht="14.25">
      <c r="D207" s="46"/>
      <c r="E207" s="46"/>
      <c r="F207" s="46"/>
      <c r="G207" s="46"/>
      <c r="H207" s="46"/>
      <c r="I207" s="46"/>
      <c r="J207" s="46"/>
      <c r="K207" s="46"/>
      <c r="L207" s="46"/>
      <c r="M207" s="46"/>
      <c r="N207" s="46"/>
      <c r="O207" s="46"/>
      <c r="P207" s="46"/>
      <c r="Q207" s="46"/>
      <c r="R207" s="46"/>
      <c r="S207" s="46"/>
      <c r="T207" s="46"/>
      <c r="U207" s="46"/>
      <c r="V207" s="46"/>
      <c r="W207" s="46"/>
    </row>
    <row r="208" spans="4:23" ht="14.25">
      <c r="D208" s="46"/>
      <c r="E208" s="46"/>
      <c r="F208" s="46"/>
      <c r="G208" s="46"/>
      <c r="H208" s="46"/>
      <c r="I208" s="46"/>
      <c r="J208" s="46"/>
      <c r="K208" s="46"/>
      <c r="L208" s="46"/>
      <c r="M208" s="46"/>
      <c r="N208" s="46"/>
      <c r="O208" s="46"/>
      <c r="P208" s="46"/>
      <c r="Q208" s="46"/>
      <c r="R208" s="46"/>
      <c r="S208" s="46"/>
      <c r="T208" s="46"/>
      <c r="U208" s="46"/>
      <c r="V208" s="46"/>
      <c r="W208" s="46"/>
    </row>
    <row r="209" spans="4:23" ht="14.25">
      <c r="D209" s="46"/>
      <c r="E209" s="46"/>
      <c r="F209" s="46"/>
      <c r="G209" s="46"/>
      <c r="H209" s="46"/>
      <c r="I209" s="46"/>
      <c r="J209" s="46"/>
      <c r="K209" s="46"/>
      <c r="L209" s="46"/>
      <c r="M209" s="46"/>
      <c r="N209" s="46"/>
      <c r="O209" s="46"/>
      <c r="P209" s="46"/>
      <c r="Q209" s="46"/>
      <c r="R209" s="46"/>
      <c r="S209" s="46"/>
      <c r="T209" s="46"/>
      <c r="U209" s="46"/>
      <c r="V209" s="46"/>
      <c r="W209" s="46"/>
    </row>
    <row r="210" spans="4:23" ht="14.25">
      <c r="D210" s="46"/>
      <c r="E210" s="46"/>
      <c r="F210" s="46"/>
      <c r="G210" s="46"/>
      <c r="H210" s="46"/>
      <c r="I210" s="46"/>
      <c r="J210" s="46"/>
      <c r="K210" s="46"/>
      <c r="L210" s="46"/>
      <c r="M210" s="46"/>
      <c r="N210" s="46"/>
      <c r="O210" s="46"/>
      <c r="P210" s="46"/>
      <c r="Q210" s="46"/>
      <c r="R210" s="46"/>
      <c r="S210" s="46"/>
      <c r="T210" s="46"/>
      <c r="U210" s="46"/>
      <c r="V210" s="46"/>
      <c r="W210" s="46"/>
    </row>
    <row r="211" spans="4:23" ht="14.25">
      <c r="D211" s="46"/>
      <c r="E211" s="46"/>
      <c r="F211" s="46"/>
      <c r="G211" s="46"/>
      <c r="H211" s="46"/>
      <c r="I211" s="46"/>
      <c r="J211" s="46"/>
      <c r="K211" s="46"/>
      <c r="L211" s="46"/>
      <c r="M211" s="46"/>
      <c r="N211" s="46"/>
      <c r="O211" s="46"/>
      <c r="P211" s="46"/>
      <c r="Q211" s="46"/>
      <c r="R211" s="46"/>
      <c r="S211" s="46"/>
      <c r="T211" s="46"/>
      <c r="U211" s="46"/>
      <c r="V211" s="46"/>
      <c r="W211" s="46"/>
    </row>
    <row r="212" spans="4:23" ht="14.25">
      <c r="D212" s="46"/>
      <c r="E212" s="46"/>
      <c r="F212" s="46"/>
      <c r="G212" s="46"/>
      <c r="H212" s="46"/>
      <c r="I212" s="46"/>
      <c r="J212" s="46"/>
      <c r="K212" s="46"/>
      <c r="L212" s="46"/>
      <c r="M212" s="46"/>
      <c r="N212" s="46"/>
      <c r="O212" s="46"/>
      <c r="P212" s="46"/>
      <c r="Q212" s="46"/>
      <c r="R212" s="46"/>
      <c r="S212" s="46"/>
      <c r="T212" s="46"/>
      <c r="U212" s="46"/>
      <c r="V212" s="46"/>
      <c r="W212" s="46"/>
    </row>
    <row r="213" spans="4:23" ht="14.25">
      <c r="D213" s="46"/>
      <c r="E213" s="46"/>
      <c r="F213" s="46"/>
      <c r="G213" s="46"/>
      <c r="H213" s="46"/>
      <c r="I213" s="46"/>
      <c r="J213" s="46"/>
      <c r="K213" s="46"/>
      <c r="L213" s="46"/>
      <c r="M213" s="46"/>
      <c r="N213" s="46"/>
      <c r="O213" s="46"/>
      <c r="P213" s="46"/>
      <c r="Q213" s="46"/>
      <c r="R213" s="46"/>
      <c r="S213" s="46"/>
      <c r="T213" s="46"/>
      <c r="U213" s="46"/>
      <c r="V213" s="46"/>
      <c r="W213" s="46"/>
    </row>
    <row r="214" spans="4:23" ht="14.25">
      <c r="D214" s="46"/>
      <c r="E214" s="46"/>
      <c r="F214" s="46"/>
      <c r="G214" s="46"/>
      <c r="H214" s="46"/>
      <c r="I214" s="46"/>
      <c r="J214" s="46"/>
      <c r="K214" s="46"/>
      <c r="L214" s="46"/>
      <c r="M214" s="46"/>
      <c r="N214" s="46"/>
      <c r="O214" s="46"/>
      <c r="P214" s="46"/>
      <c r="Q214" s="46"/>
      <c r="R214" s="46"/>
      <c r="S214" s="46"/>
      <c r="T214" s="46"/>
      <c r="U214" s="46"/>
      <c r="V214" s="46"/>
      <c r="W214" s="46"/>
    </row>
    <row r="215" spans="4:23" ht="14.25">
      <c r="D215" s="46"/>
      <c r="E215" s="46"/>
      <c r="F215" s="46"/>
      <c r="G215" s="46"/>
      <c r="H215" s="46"/>
      <c r="I215" s="46"/>
      <c r="J215" s="46"/>
      <c r="K215" s="46"/>
      <c r="L215" s="46"/>
      <c r="M215" s="46"/>
      <c r="N215" s="46"/>
      <c r="O215" s="46"/>
      <c r="P215" s="46"/>
      <c r="Q215" s="46"/>
      <c r="R215" s="46"/>
      <c r="S215" s="46"/>
      <c r="T215" s="46"/>
      <c r="U215" s="46"/>
      <c r="V215" s="46"/>
      <c r="W215" s="46"/>
    </row>
    <row r="216" spans="4:23" ht="14.25">
      <c r="D216" s="46"/>
      <c r="E216" s="46"/>
      <c r="F216" s="46"/>
      <c r="G216" s="46"/>
      <c r="H216" s="46"/>
      <c r="I216" s="46"/>
      <c r="J216" s="46"/>
      <c r="K216" s="46"/>
      <c r="L216" s="46"/>
      <c r="M216" s="46"/>
      <c r="N216" s="46"/>
      <c r="O216" s="46"/>
      <c r="P216" s="46"/>
      <c r="Q216" s="46"/>
      <c r="R216" s="46"/>
      <c r="S216" s="46"/>
      <c r="T216" s="46"/>
      <c r="U216" s="46"/>
      <c r="V216" s="46"/>
      <c r="W216" s="46"/>
    </row>
    <row r="217" spans="4:23" ht="14.25">
      <c r="D217" s="46"/>
      <c r="E217" s="46"/>
      <c r="F217" s="46"/>
      <c r="G217" s="46"/>
      <c r="H217" s="46"/>
      <c r="I217" s="46"/>
      <c r="J217" s="46"/>
      <c r="K217" s="46"/>
      <c r="L217" s="46"/>
      <c r="M217" s="46"/>
      <c r="N217" s="46"/>
      <c r="O217" s="46"/>
      <c r="P217" s="46"/>
      <c r="Q217" s="46"/>
      <c r="R217" s="46"/>
      <c r="S217" s="46"/>
      <c r="T217" s="46"/>
      <c r="U217" s="46"/>
      <c r="V217" s="46"/>
      <c r="W217" s="46"/>
    </row>
    <row r="218" spans="4:23" ht="14.25">
      <c r="D218" s="46"/>
      <c r="E218" s="46"/>
      <c r="F218" s="46"/>
      <c r="G218" s="46"/>
      <c r="H218" s="46"/>
      <c r="I218" s="46"/>
      <c r="J218" s="46"/>
      <c r="K218" s="46"/>
      <c r="L218" s="46"/>
      <c r="M218" s="46"/>
      <c r="N218" s="46"/>
      <c r="O218" s="46"/>
      <c r="P218" s="46"/>
      <c r="Q218" s="46"/>
      <c r="R218" s="46"/>
      <c r="S218" s="46"/>
      <c r="T218" s="46"/>
      <c r="U218" s="46"/>
      <c r="V218" s="46"/>
      <c r="W218" s="46"/>
    </row>
    <row r="219" spans="4:23" ht="14.25">
      <c r="D219" s="46"/>
      <c r="E219" s="46"/>
      <c r="F219" s="46"/>
      <c r="G219" s="46"/>
      <c r="H219" s="46"/>
      <c r="I219" s="46"/>
      <c r="J219" s="46"/>
      <c r="K219" s="46"/>
      <c r="L219" s="46"/>
      <c r="M219" s="46"/>
      <c r="N219" s="46"/>
      <c r="O219" s="46"/>
      <c r="P219" s="46"/>
      <c r="Q219" s="46"/>
      <c r="R219" s="46"/>
      <c r="S219" s="46"/>
      <c r="T219" s="46"/>
      <c r="U219" s="46"/>
      <c r="V219" s="46"/>
      <c r="W219" s="46"/>
    </row>
    <row r="220" spans="4:23" ht="14.25">
      <c r="D220" s="46"/>
      <c r="E220" s="46"/>
      <c r="F220" s="46"/>
      <c r="G220" s="46"/>
      <c r="H220" s="46"/>
      <c r="I220" s="46"/>
      <c r="J220" s="46"/>
      <c r="K220" s="46"/>
      <c r="L220" s="46"/>
      <c r="M220" s="46"/>
      <c r="N220" s="46"/>
      <c r="O220" s="46"/>
      <c r="P220" s="46"/>
      <c r="Q220" s="46"/>
      <c r="R220" s="46"/>
      <c r="S220" s="46"/>
      <c r="T220" s="46"/>
      <c r="U220" s="46"/>
      <c r="V220" s="46"/>
      <c r="W220" s="46"/>
    </row>
    <row r="221" spans="4:23" ht="14.25">
      <c r="D221" s="46"/>
      <c r="E221" s="46"/>
      <c r="F221" s="46"/>
      <c r="G221" s="46"/>
      <c r="H221" s="46"/>
      <c r="I221" s="46"/>
      <c r="J221" s="46"/>
      <c r="K221" s="46"/>
      <c r="L221" s="46"/>
      <c r="M221" s="46"/>
      <c r="N221" s="46"/>
      <c r="O221" s="46"/>
      <c r="P221" s="46"/>
      <c r="Q221" s="46"/>
      <c r="R221" s="46"/>
      <c r="S221" s="46"/>
      <c r="T221" s="46"/>
      <c r="U221" s="46"/>
      <c r="V221" s="46"/>
      <c r="W221" s="46"/>
    </row>
    <row r="222" spans="4:23" ht="14.25">
      <c r="D222" s="46"/>
      <c r="E222" s="46"/>
      <c r="F222" s="46"/>
      <c r="G222" s="46"/>
      <c r="H222" s="46"/>
      <c r="I222" s="46"/>
      <c r="J222" s="46"/>
      <c r="K222" s="46"/>
      <c r="L222" s="46"/>
      <c r="M222" s="46"/>
      <c r="N222" s="46"/>
      <c r="O222" s="46"/>
      <c r="P222" s="46"/>
      <c r="Q222" s="46"/>
      <c r="R222" s="46"/>
      <c r="S222" s="46"/>
      <c r="T222" s="46"/>
      <c r="U222" s="46"/>
      <c r="V222" s="46"/>
      <c r="W222" s="46"/>
    </row>
    <row r="223" spans="4:23" ht="14.25">
      <c r="D223" s="46"/>
      <c r="E223" s="46"/>
      <c r="F223" s="46"/>
      <c r="G223" s="46"/>
      <c r="H223" s="46"/>
      <c r="I223" s="46"/>
      <c r="J223" s="46"/>
      <c r="K223" s="46"/>
      <c r="L223" s="46"/>
      <c r="M223" s="46"/>
      <c r="N223" s="46"/>
      <c r="O223" s="46"/>
      <c r="P223" s="46"/>
      <c r="Q223" s="46"/>
      <c r="R223" s="46"/>
      <c r="S223" s="46"/>
      <c r="T223" s="46"/>
      <c r="U223" s="46"/>
      <c r="V223" s="46"/>
      <c r="W223" s="46"/>
    </row>
    <row r="224" spans="4:23" ht="14.25">
      <c r="D224" s="46"/>
      <c r="E224" s="46"/>
      <c r="F224" s="46"/>
      <c r="G224" s="46"/>
      <c r="H224" s="46"/>
      <c r="I224" s="46"/>
      <c r="J224" s="46"/>
      <c r="K224" s="46"/>
      <c r="L224" s="46"/>
      <c r="M224" s="46"/>
      <c r="N224" s="46"/>
      <c r="O224" s="46"/>
      <c r="P224" s="46"/>
      <c r="Q224" s="46"/>
      <c r="R224" s="46"/>
      <c r="S224" s="46"/>
      <c r="T224" s="46"/>
      <c r="U224" s="46"/>
      <c r="V224" s="46"/>
      <c r="W224" s="46"/>
    </row>
    <row r="225" spans="4:23" ht="14.25">
      <c r="D225" s="46"/>
      <c r="E225" s="46"/>
      <c r="F225" s="46"/>
      <c r="G225" s="46"/>
      <c r="H225" s="46"/>
      <c r="I225" s="46"/>
      <c r="J225" s="46"/>
      <c r="K225" s="46"/>
      <c r="L225" s="46"/>
      <c r="M225" s="46"/>
      <c r="N225" s="46"/>
      <c r="O225" s="46"/>
      <c r="P225" s="46"/>
      <c r="Q225" s="46"/>
      <c r="R225" s="46"/>
      <c r="S225" s="46"/>
      <c r="T225" s="46"/>
      <c r="U225" s="46"/>
      <c r="V225" s="46"/>
      <c r="W225" s="46"/>
    </row>
    <row r="226" spans="4:23" ht="14.25">
      <c r="D226" s="46"/>
      <c r="E226" s="46"/>
      <c r="F226" s="46"/>
      <c r="G226" s="46"/>
      <c r="H226" s="46"/>
      <c r="I226" s="46"/>
      <c r="J226" s="46"/>
      <c r="K226" s="46"/>
      <c r="L226" s="46"/>
      <c r="M226" s="46"/>
      <c r="N226" s="46"/>
      <c r="O226" s="46"/>
      <c r="P226" s="46"/>
      <c r="Q226" s="46"/>
      <c r="R226" s="46"/>
      <c r="S226" s="46"/>
      <c r="T226" s="46"/>
      <c r="U226" s="46"/>
      <c r="V226" s="46"/>
      <c r="W226" s="46"/>
    </row>
    <row r="227" spans="4:23" ht="14.25">
      <c r="D227" s="46"/>
      <c r="E227" s="46"/>
      <c r="F227" s="46"/>
      <c r="G227" s="46"/>
      <c r="H227" s="46"/>
      <c r="I227" s="46"/>
      <c r="J227" s="46"/>
      <c r="K227" s="46"/>
      <c r="L227" s="46"/>
      <c r="M227" s="46"/>
      <c r="N227" s="46"/>
      <c r="O227" s="46"/>
      <c r="P227" s="46"/>
      <c r="Q227" s="46"/>
      <c r="R227" s="46"/>
      <c r="S227" s="46"/>
      <c r="T227" s="46"/>
      <c r="U227" s="46"/>
      <c r="V227" s="46"/>
      <c r="W227" s="46"/>
    </row>
    <row r="228" spans="4:23" ht="14.25">
      <c r="D228" s="46"/>
      <c r="E228" s="46"/>
      <c r="F228" s="46"/>
      <c r="G228" s="46"/>
      <c r="H228" s="46"/>
      <c r="I228" s="46"/>
      <c r="J228" s="46"/>
      <c r="K228" s="46"/>
      <c r="L228" s="46"/>
      <c r="M228" s="46"/>
      <c r="N228" s="46"/>
      <c r="O228" s="46"/>
      <c r="P228" s="46"/>
      <c r="Q228" s="46"/>
      <c r="R228" s="46"/>
      <c r="S228" s="46"/>
      <c r="T228" s="46"/>
      <c r="U228" s="46"/>
      <c r="V228" s="46"/>
      <c r="W228" s="46"/>
    </row>
    <row r="229" spans="4:23" ht="14.25">
      <c r="D229" s="46"/>
      <c r="E229" s="46"/>
      <c r="F229" s="46"/>
      <c r="G229" s="46"/>
      <c r="H229" s="46"/>
      <c r="I229" s="46"/>
      <c r="J229" s="46"/>
      <c r="K229" s="46"/>
      <c r="L229" s="46"/>
      <c r="M229" s="46"/>
      <c r="N229" s="46"/>
      <c r="O229" s="46"/>
      <c r="P229" s="46"/>
      <c r="Q229" s="46"/>
      <c r="R229" s="46"/>
      <c r="S229" s="46"/>
      <c r="T229" s="46"/>
      <c r="U229" s="46"/>
      <c r="V229" s="46"/>
      <c r="W229" s="46"/>
    </row>
    <row r="230" spans="4:23" ht="14.25">
      <c r="D230" s="46"/>
      <c r="E230" s="46"/>
      <c r="F230" s="46"/>
      <c r="G230" s="46"/>
      <c r="H230" s="46"/>
      <c r="I230" s="46"/>
      <c r="J230" s="46"/>
      <c r="K230" s="46"/>
      <c r="L230" s="46"/>
      <c r="M230" s="46"/>
      <c r="N230" s="46"/>
      <c r="O230" s="46"/>
      <c r="P230" s="46"/>
      <c r="Q230" s="46"/>
      <c r="R230" s="46"/>
      <c r="S230" s="46"/>
      <c r="T230" s="46"/>
      <c r="U230" s="46"/>
      <c r="V230" s="46"/>
      <c r="W230" s="46"/>
    </row>
    <row r="231" spans="4:23" ht="14.25">
      <c r="D231" s="46"/>
      <c r="E231" s="46"/>
      <c r="F231" s="46"/>
      <c r="G231" s="46"/>
      <c r="H231" s="46"/>
      <c r="I231" s="46"/>
      <c r="J231" s="46"/>
      <c r="K231" s="46"/>
      <c r="L231" s="46"/>
      <c r="M231" s="46"/>
      <c r="N231" s="46"/>
      <c r="O231" s="46"/>
      <c r="P231" s="46"/>
      <c r="Q231" s="46"/>
      <c r="R231" s="46"/>
      <c r="S231" s="46"/>
      <c r="T231" s="46"/>
      <c r="U231" s="46"/>
      <c r="V231" s="46"/>
      <c r="W231" s="46"/>
    </row>
    <row r="232" spans="4:23" ht="14.25">
      <c r="D232" s="46"/>
      <c r="E232" s="46"/>
      <c r="F232" s="46"/>
      <c r="G232" s="46"/>
      <c r="H232" s="46"/>
      <c r="I232" s="46"/>
      <c r="J232" s="46"/>
      <c r="K232" s="46"/>
      <c r="L232" s="46"/>
      <c r="M232" s="46"/>
      <c r="N232" s="46"/>
      <c r="O232" s="46"/>
      <c r="P232" s="46"/>
      <c r="Q232" s="46"/>
      <c r="R232" s="46"/>
      <c r="S232" s="46"/>
      <c r="T232" s="46"/>
      <c r="U232" s="46"/>
      <c r="V232" s="46"/>
      <c r="W232" s="46"/>
    </row>
    <row r="233" spans="4:23" ht="14.25">
      <c r="D233" s="46"/>
      <c r="E233" s="46"/>
      <c r="F233" s="46"/>
      <c r="G233" s="46"/>
      <c r="H233" s="46"/>
      <c r="I233" s="46"/>
      <c r="J233" s="46"/>
      <c r="K233" s="46"/>
      <c r="L233" s="46"/>
      <c r="M233" s="46"/>
      <c r="N233" s="46"/>
      <c r="O233" s="46"/>
      <c r="P233" s="46"/>
      <c r="Q233" s="46"/>
      <c r="R233" s="46"/>
      <c r="S233" s="46"/>
      <c r="T233" s="46"/>
      <c r="U233" s="46"/>
      <c r="V233" s="46"/>
      <c r="W233" s="46"/>
    </row>
    <row r="234" spans="4:23" ht="14.25">
      <c r="D234" s="46"/>
      <c r="E234" s="46"/>
      <c r="F234" s="46"/>
      <c r="G234" s="46"/>
      <c r="H234" s="46"/>
      <c r="I234" s="46"/>
      <c r="J234" s="46"/>
      <c r="K234" s="46"/>
      <c r="L234" s="46"/>
      <c r="M234" s="46"/>
      <c r="N234" s="46"/>
      <c r="O234" s="46"/>
      <c r="P234" s="46"/>
      <c r="Q234" s="46"/>
      <c r="R234" s="46"/>
      <c r="S234" s="46"/>
      <c r="T234" s="46"/>
      <c r="U234" s="46"/>
      <c r="V234" s="46"/>
      <c r="W234" s="46"/>
    </row>
    <row r="235" spans="4:23" ht="14.25">
      <c r="D235" s="46"/>
      <c r="E235" s="46"/>
      <c r="F235" s="46"/>
      <c r="G235" s="46"/>
      <c r="H235" s="46"/>
      <c r="I235" s="46"/>
      <c r="J235" s="46"/>
      <c r="K235" s="46"/>
      <c r="L235" s="46"/>
      <c r="M235" s="46"/>
      <c r="N235" s="46"/>
      <c r="O235" s="46"/>
      <c r="P235" s="46"/>
      <c r="Q235" s="46"/>
      <c r="R235" s="46"/>
      <c r="S235" s="46"/>
      <c r="T235" s="46"/>
      <c r="U235" s="46"/>
      <c r="V235" s="46"/>
      <c r="W235" s="46"/>
    </row>
    <row r="236" spans="4:23" ht="14.25">
      <c r="D236" s="46"/>
      <c r="E236" s="46"/>
      <c r="F236" s="46"/>
      <c r="G236" s="46"/>
      <c r="H236" s="46"/>
      <c r="I236" s="46"/>
      <c r="J236" s="46"/>
      <c r="K236" s="46"/>
      <c r="L236" s="46"/>
      <c r="M236" s="46"/>
      <c r="N236" s="46"/>
      <c r="O236" s="46"/>
      <c r="P236" s="46"/>
      <c r="Q236" s="46"/>
      <c r="R236" s="46"/>
      <c r="S236" s="46"/>
      <c r="T236" s="46"/>
      <c r="U236" s="46"/>
      <c r="V236" s="46"/>
      <c r="W236" s="46"/>
    </row>
    <row r="237" spans="4:23" ht="14.25">
      <c r="D237" s="46"/>
      <c r="E237" s="46"/>
      <c r="F237" s="46"/>
      <c r="G237" s="46"/>
      <c r="H237" s="46"/>
      <c r="I237" s="46"/>
      <c r="J237" s="46"/>
      <c r="K237" s="46"/>
      <c r="L237" s="46"/>
      <c r="M237" s="46"/>
      <c r="N237" s="46"/>
      <c r="O237" s="46"/>
      <c r="P237" s="46"/>
      <c r="Q237" s="46"/>
      <c r="R237" s="46"/>
      <c r="S237" s="46"/>
      <c r="T237" s="46"/>
      <c r="U237" s="46"/>
      <c r="V237" s="46"/>
      <c r="W237" s="46"/>
    </row>
  </sheetData>
  <sheetProtection/>
  <mergeCells count="9">
    <mergeCell ref="D18:H21"/>
    <mergeCell ref="A1:C1"/>
    <mergeCell ref="I1:M17"/>
    <mergeCell ref="D1:H2"/>
    <mergeCell ref="D3:H7"/>
    <mergeCell ref="D8:H9"/>
    <mergeCell ref="D10:H11"/>
    <mergeCell ref="D12:H14"/>
    <mergeCell ref="D15:H17"/>
  </mergeCells>
  <dataValidations count="1">
    <dataValidation allowBlank="1" showErrorMessage="1" sqref="B3:C30"/>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A1:W39"/>
  <sheetViews>
    <sheetView zoomScalePageLayoutView="0" workbookViewId="0" topLeftCell="A1">
      <selection activeCell="B6" sqref="B6"/>
    </sheetView>
  </sheetViews>
  <sheetFormatPr defaultColWidth="9.140625" defaultRowHeight="15"/>
  <cols>
    <col min="1" max="1" width="30.421875" style="0" customWidth="1"/>
    <col min="2" max="2" width="47.140625" style="0" customWidth="1"/>
  </cols>
  <sheetData>
    <row r="1" spans="1:23" ht="23.25">
      <c r="A1" s="466" t="s">
        <v>255</v>
      </c>
      <c r="B1" s="467"/>
      <c r="C1" s="25"/>
      <c r="D1" s="16"/>
      <c r="E1" s="14"/>
      <c r="F1" s="14"/>
      <c r="G1" s="14"/>
      <c r="H1" s="14"/>
      <c r="I1" s="14"/>
      <c r="J1" s="14"/>
      <c r="K1" s="14"/>
      <c r="L1" s="14"/>
      <c r="M1" s="14"/>
      <c r="N1" s="14"/>
      <c r="O1" s="14"/>
      <c r="P1" s="14"/>
      <c r="Q1" s="14"/>
      <c r="R1" s="14"/>
      <c r="S1" s="14"/>
      <c r="T1" s="14"/>
      <c r="U1" s="14"/>
      <c r="V1" s="14"/>
      <c r="W1" s="14"/>
    </row>
    <row r="2" spans="1:23" ht="114" customHeight="1">
      <c r="A2" s="468" t="s">
        <v>462</v>
      </c>
      <c r="B2" s="469"/>
      <c r="C2" s="7"/>
      <c r="D2" s="16"/>
      <c r="E2" s="14"/>
      <c r="F2" s="14"/>
      <c r="G2" s="14"/>
      <c r="H2" s="14"/>
      <c r="I2" s="14"/>
      <c r="J2" s="14"/>
      <c r="K2" s="14"/>
      <c r="L2" s="14"/>
      <c r="M2" s="14"/>
      <c r="N2" s="14"/>
      <c r="O2" s="14"/>
      <c r="P2" s="14"/>
      <c r="Q2" s="14"/>
      <c r="R2" s="14"/>
      <c r="S2" s="14"/>
      <c r="T2" s="14"/>
      <c r="U2" s="14"/>
      <c r="V2" s="14"/>
      <c r="W2" s="14"/>
    </row>
    <row r="3" spans="1:23" ht="18">
      <c r="A3" s="258" t="s">
        <v>319</v>
      </c>
      <c r="B3" s="267">
        <v>18000</v>
      </c>
      <c r="C3" s="24"/>
      <c r="D3" s="16"/>
      <c r="E3" s="14"/>
      <c r="F3" s="14"/>
      <c r="G3" s="14"/>
      <c r="H3" s="14"/>
      <c r="I3" s="14"/>
      <c r="J3" s="14"/>
      <c r="K3" s="14"/>
      <c r="L3" s="14"/>
      <c r="M3" s="14"/>
      <c r="N3" s="14"/>
      <c r="O3" s="14"/>
      <c r="P3" s="14"/>
      <c r="Q3" s="14"/>
      <c r="R3" s="14"/>
      <c r="S3" s="14"/>
      <c r="T3" s="14"/>
      <c r="U3" s="14"/>
      <c r="V3" s="14"/>
      <c r="W3" s="14"/>
    </row>
    <row r="4" spans="1:23" ht="18">
      <c r="A4" s="258" t="s">
        <v>320</v>
      </c>
      <c r="B4" s="267">
        <v>485000</v>
      </c>
      <c r="C4" s="24"/>
      <c r="D4" s="16"/>
      <c r="E4" s="14"/>
      <c r="F4" s="14"/>
      <c r="G4" s="14"/>
      <c r="H4" s="14"/>
      <c r="I4" s="14"/>
      <c r="J4" s="14"/>
      <c r="K4" s="14"/>
      <c r="L4" s="14"/>
      <c r="M4" s="14"/>
      <c r="N4" s="14"/>
      <c r="O4" s="14"/>
      <c r="P4" s="14"/>
      <c r="Q4" s="14"/>
      <c r="R4" s="14"/>
      <c r="S4" s="14"/>
      <c r="T4" s="14"/>
      <c r="U4" s="14"/>
      <c r="V4" s="14"/>
      <c r="W4" s="14"/>
    </row>
    <row r="5" spans="1:23" ht="18" thickBot="1">
      <c r="A5" s="259" t="s">
        <v>275</v>
      </c>
      <c r="B5" s="268">
        <v>42000</v>
      </c>
      <c r="C5" s="24"/>
      <c r="D5" s="16"/>
      <c r="E5" s="14"/>
      <c r="F5" s="14"/>
      <c r="G5" s="14"/>
      <c r="H5" s="14"/>
      <c r="I5" s="14"/>
      <c r="J5" s="14"/>
      <c r="K5" s="14"/>
      <c r="L5" s="14"/>
      <c r="M5" s="14"/>
      <c r="N5" s="14"/>
      <c r="O5" s="14"/>
      <c r="P5" s="14"/>
      <c r="Q5" s="14"/>
      <c r="R5" s="14"/>
      <c r="S5" s="14"/>
      <c r="T5" s="14"/>
      <c r="U5" s="14"/>
      <c r="V5" s="14"/>
      <c r="W5" s="14"/>
    </row>
    <row r="6" spans="1:23" ht="18" thickBot="1">
      <c r="A6" s="259" t="s">
        <v>458</v>
      </c>
      <c r="B6" s="268" t="s">
        <v>463</v>
      </c>
      <c r="C6" s="16" t="s">
        <v>459</v>
      </c>
      <c r="D6" s="14"/>
      <c r="E6" s="14"/>
      <c r="F6" s="14"/>
      <c r="G6" s="14"/>
      <c r="H6" s="14"/>
      <c r="I6" s="14"/>
      <c r="J6" s="14"/>
      <c r="K6" s="14"/>
      <c r="L6" s="14"/>
      <c r="M6" s="14"/>
      <c r="N6" s="14"/>
      <c r="O6" s="14"/>
      <c r="P6" s="14"/>
      <c r="Q6" s="14"/>
      <c r="R6" s="14"/>
      <c r="S6" s="14"/>
      <c r="T6" s="14"/>
      <c r="U6" s="14"/>
      <c r="V6" s="14"/>
      <c r="W6" s="14"/>
    </row>
    <row r="7" spans="1:23" ht="14.25">
      <c r="A7" s="14"/>
      <c r="B7" s="14"/>
      <c r="C7" s="14"/>
      <c r="D7" s="14"/>
      <c r="E7" s="14"/>
      <c r="F7" s="14"/>
      <c r="G7" s="14"/>
      <c r="H7" s="14"/>
      <c r="I7" s="14"/>
      <c r="J7" s="14"/>
      <c r="K7" s="14"/>
      <c r="L7" s="14"/>
      <c r="M7" s="14"/>
      <c r="N7" s="14"/>
      <c r="O7" s="14"/>
      <c r="P7" s="14"/>
      <c r="Q7" s="14"/>
      <c r="R7" s="14"/>
      <c r="S7" s="14"/>
      <c r="T7" s="14"/>
      <c r="U7" s="14"/>
      <c r="V7" s="14"/>
      <c r="W7" s="14"/>
    </row>
    <row r="8" spans="1:23" ht="14.25">
      <c r="A8" s="14"/>
      <c r="B8" s="14"/>
      <c r="C8" s="14"/>
      <c r="D8" s="14"/>
      <c r="E8" s="14"/>
      <c r="F8" s="14"/>
      <c r="G8" s="14"/>
      <c r="H8" s="14"/>
      <c r="I8" s="14"/>
      <c r="J8" s="14"/>
      <c r="K8" s="14"/>
      <c r="L8" s="14"/>
      <c r="M8" s="14"/>
      <c r="N8" s="14"/>
      <c r="O8" s="14"/>
      <c r="P8" s="14"/>
      <c r="Q8" s="14"/>
      <c r="R8" s="14"/>
      <c r="S8" s="14"/>
      <c r="T8" s="14"/>
      <c r="U8" s="14"/>
      <c r="V8" s="14"/>
      <c r="W8" s="14"/>
    </row>
    <row r="9" spans="1:23" ht="14.25">
      <c r="A9" s="14"/>
      <c r="B9" s="14"/>
      <c r="C9" s="14"/>
      <c r="D9" s="14"/>
      <c r="E9" s="14"/>
      <c r="F9" s="14"/>
      <c r="G9" s="14"/>
      <c r="H9" s="14"/>
      <c r="I9" s="14"/>
      <c r="J9" s="14"/>
      <c r="K9" s="14"/>
      <c r="L9" s="14"/>
      <c r="M9" s="14"/>
      <c r="N9" s="14"/>
      <c r="O9" s="14"/>
      <c r="P9" s="14"/>
      <c r="Q9" s="14"/>
      <c r="R9" s="14"/>
      <c r="S9" s="14"/>
      <c r="T9" s="14"/>
      <c r="U9" s="14"/>
      <c r="V9" s="14"/>
      <c r="W9" s="14"/>
    </row>
    <row r="10" spans="1:23" ht="14.25">
      <c r="A10" s="14"/>
      <c r="B10" s="14"/>
      <c r="C10" s="14"/>
      <c r="D10" s="14"/>
      <c r="E10" s="14"/>
      <c r="F10" s="14"/>
      <c r="G10" s="14"/>
      <c r="H10" s="14"/>
      <c r="I10" s="14"/>
      <c r="J10" s="14"/>
      <c r="K10" s="14"/>
      <c r="L10" s="14"/>
      <c r="M10" s="14"/>
      <c r="N10" s="14"/>
      <c r="O10" s="14"/>
      <c r="P10" s="14"/>
      <c r="Q10" s="14"/>
      <c r="R10" s="14"/>
      <c r="S10" s="14"/>
      <c r="T10" s="14"/>
      <c r="U10" s="14"/>
      <c r="V10" s="14"/>
      <c r="W10" s="14"/>
    </row>
    <row r="11" spans="1:23" ht="14.25">
      <c r="A11" s="14"/>
      <c r="B11" s="14"/>
      <c r="C11" s="14"/>
      <c r="D11" s="14"/>
      <c r="E11" s="14"/>
      <c r="F11" s="14"/>
      <c r="G11" s="14"/>
      <c r="H11" s="14"/>
      <c r="I11" s="14"/>
      <c r="J11" s="14"/>
      <c r="K11" s="14"/>
      <c r="L11" s="14"/>
      <c r="M11" s="14"/>
      <c r="N11" s="14"/>
      <c r="O11" s="14"/>
      <c r="P11" s="14"/>
      <c r="Q11" s="14"/>
      <c r="R11" s="14"/>
      <c r="S11" s="14"/>
      <c r="T11" s="14"/>
      <c r="U11" s="14"/>
      <c r="V11" s="14"/>
      <c r="W11" s="14"/>
    </row>
    <row r="12" spans="1:23" ht="14.25">
      <c r="A12" s="14"/>
      <c r="B12" s="14"/>
      <c r="C12" s="14"/>
      <c r="D12" s="16"/>
      <c r="E12" s="14"/>
      <c r="F12" s="14"/>
      <c r="G12" s="14"/>
      <c r="H12" s="14"/>
      <c r="I12" s="14"/>
      <c r="J12" s="14"/>
      <c r="K12" s="14"/>
      <c r="L12" s="14"/>
      <c r="M12" s="14"/>
      <c r="N12" s="14"/>
      <c r="O12" s="14"/>
      <c r="P12" s="14"/>
      <c r="Q12" s="14"/>
      <c r="R12" s="14"/>
      <c r="S12" s="14"/>
      <c r="T12" s="14"/>
      <c r="U12" s="14"/>
      <c r="V12" s="14"/>
      <c r="W12" s="14"/>
    </row>
    <row r="13" spans="1:23" ht="14.25">
      <c r="A13" s="14"/>
      <c r="B13" s="14"/>
      <c r="C13" s="14"/>
      <c r="D13" s="14"/>
      <c r="E13" s="14"/>
      <c r="F13" s="14"/>
      <c r="G13" s="14"/>
      <c r="H13" s="14"/>
      <c r="I13" s="14"/>
      <c r="J13" s="14"/>
      <c r="K13" s="14"/>
      <c r="L13" s="14"/>
      <c r="M13" s="14"/>
      <c r="N13" s="14"/>
      <c r="O13" s="14"/>
      <c r="P13" s="14"/>
      <c r="Q13" s="14"/>
      <c r="R13" s="14"/>
      <c r="S13" s="14"/>
      <c r="T13" s="14"/>
      <c r="U13" s="14"/>
      <c r="V13" s="14"/>
      <c r="W13" s="14"/>
    </row>
    <row r="14" spans="1:23" ht="14.25">
      <c r="A14" s="14"/>
      <c r="B14" s="14"/>
      <c r="C14" s="14"/>
      <c r="D14" s="14"/>
      <c r="E14" s="14"/>
      <c r="F14" s="14"/>
      <c r="G14" s="14"/>
      <c r="H14" s="14"/>
      <c r="I14" s="14"/>
      <c r="J14" s="14"/>
      <c r="K14" s="14"/>
      <c r="L14" s="14"/>
      <c r="M14" s="14"/>
      <c r="N14" s="14"/>
      <c r="O14" s="14"/>
      <c r="P14" s="14"/>
      <c r="Q14" s="14"/>
      <c r="R14" s="14"/>
      <c r="S14" s="14"/>
      <c r="T14" s="14"/>
      <c r="U14" s="14"/>
      <c r="V14" s="14"/>
      <c r="W14" s="14"/>
    </row>
    <row r="15" spans="1:23" ht="14.25">
      <c r="A15" s="14"/>
      <c r="B15" s="14"/>
      <c r="C15" s="14"/>
      <c r="D15" s="14"/>
      <c r="E15" s="14"/>
      <c r="F15" s="14"/>
      <c r="G15" s="14"/>
      <c r="H15" s="14"/>
      <c r="I15" s="14"/>
      <c r="J15" s="14"/>
      <c r="K15" s="14"/>
      <c r="L15" s="14"/>
      <c r="M15" s="14"/>
      <c r="N15" s="14"/>
      <c r="O15" s="14"/>
      <c r="P15" s="14"/>
      <c r="Q15" s="14"/>
      <c r="R15" s="14"/>
      <c r="S15" s="14"/>
      <c r="T15" s="14"/>
      <c r="U15" s="14"/>
      <c r="V15" s="14"/>
      <c r="W15" s="14"/>
    </row>
    <row r="16" spans="1:23" ht="14.25">
      <c r="A16" s="14"/>
      <c r="B16" s="14"/>
      <c r="C16" s="14"/>
      <c r="D16" s="14"/>
      <c r="E16" s="14"/>
      <c r="F16" s="14"/>
      <c r="G16" s="14"/>
      <c r="H16" s="14"/>
      <c r="I16" s="14"/>
      <c r="J16" s="14"/>
      <c r="K16" s="14"/>
      <c r="L16" s="14"/>
      <c r="M16" s="14"/>
      <c r="N16" s="14"/>
      <c r="O16" s="14"/>
      <c r="P16" s="14"/>
      <c r="Q16" s="14"/>
      <c r="R16" s="14"/>
      <c r="S16" s="14"/>
      <c r="T16" s="14"/>
      <c r="U16" s="14"/>
      <c r="V16" s="14"/>
      <c r="W16" s="14"/>
    </row>
    <row r="17" spans="1:23" ht="14.25">
      <c r="A17" s="14"/>
      <c r="B17" s="14"/>
      <c r="C17" s="14"/>
      <c r="D17" s="14"/>
      <c r="E17" s="14"/>
      <c r="F17" s="14"/>
      <c r="G17" s="14"/>
      <c r="H17" s="14"/>
      <c r="I17" s="14"/>
      <c r="J17" s="14"/>
      <c r="K17" s="14"/>
      <c r="L17" s="14"/>
      <c r="M17" s="14"/>
      <c r="N17" s="14"/>
      <c r="O17" s="14"/>
      <c r="P17" s="14"/>
      <c r="Q17" s="14"/>
      <c r="R17" s="14"/>
      <c r="S17" s="14"/>
      <c r="T17" s="14"/>
      <c r="U17" s="14"/>
      <c r="V17" s="14"/>
      <c r="W17" s="14"/>
    </row>
    <row r="18" spans="1:23" ht="14.25">
      <c r="A18" s="14"/>
      <c r="B18" s="14"/>
      <c r="C18" s="14"/>
      <c r="D18" s="14"/>
      <c r="E18" s="14"/>
      <c r="F18" s="14"/>
      <c r="G18" s="14"/>
      <c r="H18" s="14"/>
      <c r="I18" s="14"/>
      <c r="J18" s="14"/>
      <c r="K18" s="14"/>
      <c r="L18" s="14"/>
      <c r="M18" s="14"/>
      <c r="N18" s="14"/>
      <c r="O18" s="14"/>
      <c r="P18" s="14"/>
      <c r="Q18" s="14"/>
      <c r="R18" s="14"/>
      <c r="S18" s="14"/>
      <c r="T18" s="14"/>
      <c r="U18" s="14"/>
      <c r="V18" s="14"/>
      <c r="W18" s="14"/>
    </row>
    <row r="19" spans="1:23" ht="14.25">
      <c r="A19" s="14"/>
      <c r="B19" s="14"/>
      <c r="C19" s="14"/>
      <c r="D19" s="14"/>
      <c r="E19" s="14"/>
      <c r="F19" s="14"/>
      <c r="G19" s="14"/>
      <c r="H19" s="14"/>
      <c r="I19" s="14"/>
      <c r="J19" s="14"/>
      <c r="K19" s="14"/>
      <c r="L19" s="14"/>
      <c r="M19" s="14"/>
      <c r="N19" s="14"/>
      <c r="O19" s="14"/>
      <c r="P19" s="14"/>
      <c r="Q19" s="14"/>
      <c r="R19" s="14"/>
      <c r="S19" s="14"/>
      <c r="T19" s="14"/>
      <c r="U19" s="14"/>
      <c r="V19" s="14"/>
      <c r="W19" s="14"/>
    </row>
    <row r="20" spans="1:23" ht="14.25">
      <c r="A20" s="14"/>
      <c r="B20" s="14"/>
      <c r="C20" s="14"/>
      <c r="D20" s="14"/>
      <c r="E20" s="14"/>
      <c r="F20" s="14"/>
      <c r="G20" s="14"/>
      <c r="H20" s="14"/>
      <c r="I20" s="14"/>
      <c r="J20" s="14"/>
      <c r="K20" s="14"/>
      <c r="L20" s="14"/>
      <c r="M20" s="14"/>
      <c r="N20" s="14"/>
      <c r="O20" s="14"/>
      <c r="P20" s="14"/>
      <c r="Q20" s="14"/>
      <c r="R20" s="14"/>
      <c r="S20" s="14"/>
      <c r="T20" s="14"/>
      <c r="U20" s="14"/>
      <c r="V20" s="14"/>
      <c r="W20" s="14"/>
    </row>
    <row r="21" spans="1:23" ht="14.25">
      <c r="A21" s="14"/>
      <c r="B21" s="14"/>
      <c r="C21" s="14"/>
      <c r="D21" s="14"/>
      <c r="E21" s="14"/>
      <c r="F21" s="14"/>
      <c r="G21" s="14"/>
      <c r="H21" s="14"/>
      <c r="I21" s="14"/>
      <c r="J21" s="14"/>
      <c r="K21" s="14"/>
      <c r="L21" s="14"/>
      <c r="M21" s="14"/>
      <c r="N21" s="14"/>
      <c r="O21" s="14"/>
      <c r="P21" s="14"/>
      <c r="Q21" s="14"/>
      <c r="R21" s="14"/>
      <c r="S21" s="14"/>
      <c r="T21" s="14"/>
      <c r="U21" s="14"/>
      <c r="V21" s="14"/>
      <c r="W21" s="14"/>
    </row>
    <row r="22" spans="1:23" ht="14.25">
      <c r="A22" s="14"/>
      <c r="B22" s="14"/>
      <c r="C22" s="14"/>
      <c r="D22" s="14"/>
      <c r="E22" s="14"/>
      <c r="F22" s="14"/>
      <c r="G22" s="14"/>
      <c r="H22" s="14"/>
      <c r="I22" s="14"/>
      <c r="J22" s="14"/>
      <c r="K22" s="14"/>
      <c r="L22" s="14"/>
      <c r="M22" s="14"/>
      <c r="N22" s="14"/>
      <c r="O22" s="14"/>
      <c r="P22" s="14"/>
      <c r="Q22" s="14"/>
      <c r="R22" s="14"/>
      <c r="S22" s="14"/>
      <c r="T22" s="14"/>
      <c r="U22" s="14"/>
      <c r="V22" s="14"/>
      <c r="W22" s="14"/>
    </row>
    <row r="23" spans="1:23" ht="14.25">
      <c r="A23" s="14"/>
      <c r="B23" s="14"/>
      <c r="C23" s="14"/>
      <c r="D23" s="14"/>
      <c r="E23" s="14"/>
      <c r="F23" s="14"/>
      <c r="G23" s="14"/>
      <c r="H23" s="14"/>
      <c r="I23" s="14"/>
      <c r="J23" s="14"/>
      <c r="K23" s="14"/>
      <c r="L23" s="14"/>
      <c r="M23" s="14"/>
      <c r="N23" s="14"/>
      <c r="O23" s="14"/>
      <c r="P23" s="14"/>
      <c r="Q23" s="14"/>
      <c r="R23" s="14"/>
      <c r="S23" s="14"/>
      <c r="T23" s="14"/>
      <c r="U23" s="14"/>
      <c r="V23" s="14"/>
      <c r="W23" s="14"/>
    </row>
    <row r="24" spans="1:23" ht="14.25">
      <c r="A24" s="14"/>
      <c r="B24" s="14"/>
      <c r="C24" s="14"/>
      <c r="D24" s="14"/>
      <c r="E24" s="14"/>
      <c r="F24" s="14"/>
      <c r="G24" s="14"/>
      <c r="H24" s="14"/>
      <c r="I24" s="14"/>
      <c r="J24" s="14"/>
      <c r="K24" s="14"/>
      <c r="L24" s="14"/>
      <c r="M24" s="14"/>
      <c r="N24" s="14"/>
      <c r="O24" s="14"/>
      <c r="P24" s="14"/>
      <c r="Q24" s="14"/>
      <c r="R24" s="14"/>
      <c r="S24" s="14"/>
      <c r="T24" s="14"/>
      <c r="U24" s="14"/>
      <c r="V24" s="14"/>
      <c r="W24" s="14"/>
    </row>
    <row r="25" spans="1:23" ht="14.25">
      <c r="A25" s="14"/>
      <c r="B25" s="14"/>
      <c r="C25" s="14"/>
      <c r="D25" s="14"/>
      <c r="E25" s="14"/>
      <c r="F25" s="14"/>
      <c r="G25" s="14"/>
      <c r="H25" s="14"/>
      <c r="I25" s="14"/>
      <c r="J25" s="14"/>
      <c r="K25" s="14"/>
      <c r="L25" s="14"/>
      <c r="M25" s="14"/>
      <c r="N25" s="14"/>
      <c r="O25" s="14"/>
      <c r="P25" s="14"/>
      <c r="Q25" s="14"/>
      <c r="R25" s="14"/>
      <c r="S25" s="14"/>
      <c r="T25" s="14"/>
      <c r="U25" s="14"/>
      <c r="V25" s="14"/>
      <c r="W25" s="14"/>
    </row>
    <row r="26" spans="1:23" ht="14.25">
      <c r="A26" s="14"/>
      <c r="B26" s="14"/>
      <c r="C26" s="14"/>
      <c r="D26" s="14"/>
      <c r="E26" s="14"/>
      <c r="F26" s="14"/>
      <c r="G26" s="14"/>
      <c r="H26" s="14"/>
      <c r="I26" s="14"/>
      <c r="J26" s="14"/>
      <c r="K26" s="14"/>
      <c r="L26" s="14"/>
      <c r="M26" s="14"/>
      <c r="N26" s="14"/>
      <c r="O26" s="14"/>
      <c r="P26" s="14"/>
      <c r="Q26" s="14"/>
      <c r="R26" s="14"/>
      <c r="S26" s="14"/>
      <c r="T26" s="14"/>
      <c r="U26" s="14"/>
      <c r="V26" s="14"/>
      <c r="W26" s="14"/>
    </row>
    <row r="27" spans="1:23" ht="14.25">
      <c r="A27" s="14"/>
      <c r="B27" s="14"/>
      <c r="C27" s="14"/>
      <c r="D27" s="14"/>
      <c r="E27" s="14"/>
      <c r="F27" s="14"/>
      <c r="G27" s="14"/>
      <c r="H27" s="14"/>
      <c r="I27" s="14"/>
      <c r="J27" s="14"/>
      <c r="K27" s="14"/>
      <c r="L27" s="14"/>
      <c r="M27" s="14"/>
      <c r="N27" s="14"/>
      <c r="O27" s="14"/>
      <c r="P27" s="14"/>
      <c r="Q27" s="14"/>
      <c r="R27" s="14"/>
      <c r="S27" s="14"/>
      <c r="T27" s="14"/>
      <c r="U27" s="14"/>
      <c r="V27" s="14"/>
      <c r="W27" s="14"/>
    </row>
    <row r="28" spans="1:23" ht="14.25">
      <c r="A28" s="14"/>
      <c r="B28" s="14"/>
      <c r="C28" s="14"/>
      <c r="D28" s="14"/>
      <c r="E28" s="14"/>
      <c r="F28" s="14"/>
      <c r="G28" s="14"/>
      <c r="H28" s="14"/>
      <c r="I28" s="14"/>
      <c r="J28" s="14"/>
      <c r="K28" s="14"/>
      <c r="L28" s="14"/>
      <c r="M28" s="14"/>
      <c r="N28" s="14"/>
      <c r="O28" s="14"/>
      <c r="P28" s="14"/>
      <c r="Q28" s="14"/>
      <c r="R28" s="14"/>
      <c r="S28" s="14"/>
      <c r="T28" s="14"/>
      <c r="U28" s="14"/>
      <c r="V28" s="14"/>
      <c r="W28" s="14"/>
    </row>
    <row r="29" spans="1:23" ht="14.25">
      <c r="A29" s="14"/>
      <c r="B29" s="14"/>
      <c r="C29" s="14"/>
      <c r="D29" s="14"/>
      <c r="E29" s="14"/>
      <c r="F29" s="14"/>
      <c r="G29" s="14"/>
      <c r="H29" s="14"/>
      <c r="I29" s="14"/>
      <c r="J29" s="14"/>
      <c r="K29" s="14"/>
      <c r="L29" s="14"/>
      <c r="M29" s="14"/>
      <c r="N29" s="14"/>
      <c r="O29" s="14"/>
      <c r="P29" s="14"/>
      <c r="Q29" s="14"/>
      <c r="R29" s="14"/>
      <c r="S29" s="14"/>
      <c r="T29" s="14"/>
      <c r="U29" s="14"/>
      <c r="V29" s="14"/>
      <c r="W29" s="14"/>
    </row>
    <row r="30" spans="1:23" ht="14.25">
      <c r="A30" s="14"/>
      <c r="B30" s="14"/>
      <c r="C30" s="14"/>
      <c r="D30" s="14"/>
      <c r="E30" s="14"/>
      <c r="F30" s="14"/>
      <c r="G30" s="14"/>
      <c r="H30" s="14"/>
      <c r="I30" s="14"/>
      <c r="J30" s="14"/>
      <c r="K30" s="14"/>
      <c r="L30" s="14"/>
      <c r="M30" s="14"/>
      <c r="N30" s="14"/>
      <c r="O30" s="14"/>
      <c r="P30" s="14"/>
      <c r="Q30" s="14"/>
      <c r="R30" s="14"/>
      <c r="S30" s="14"/>
      <c r="T30" s="14"/>
      <c r="U30" s="14"/>
      <c r="V30" s="14"/>
      <c r="W30" s="14"/>
    </row>
    <row r="31" spans="1:23" ht="14.25">
      <c r="A31" s="14"/>
      <c r="B31" s="14"/>
      <c r="C31" s="14"/>
      <c r="D31" s="14"/>
      <c r="E31" s="14"/>
      <c r="F31" s="14"/>
      <c r="G31" s="14"/>
      <c r="H31" s="14"/>
      <c r="I31" s="14"/>
      <c r="J31" s="14"/>
      <c r="K31" s="14"/>
      <c r="L31" s="14"/>
      <c r="M31" s="14"/>
      <c r="N31" s="14"/>
      <c r="O31" s="14"/>
      <c r="P31" s="14"/>
      <c r="Q31" s="14"/>
      <c r="R31" s="14"/>
      <c r="S31" s="14"/>
      <c r="T31" s="14"/>
      <c r="U31" s="14"/>
      <c r="V31" s="14"/>
      <c r="W31" s="14"/>
    </row>
    <row r="32" spans="1:23" ht="14.25">
      <c r="A32" s="14"/>
      <c r="B32" s="14"/>
      <c r="C32" s="14"/>
      <c r="D32" s="14"/>
      <c r="E32" s="14"/>
      <c r="F32" s="14"/>
      <c r="G32" s="14"/>
      <c r="H32" s="14"/>
      <c r="I32" s="14"/>
      <c r="J32" s="14"/>
      <c r="K32" s="14"/>
      <c r="L32" s="14"/>
      <c r="M32" s="14"/>
      <c r="N32" s="14"/>
      <c r="O32" s="14"/>
      <c r="P32" s="14"/>
      <c r="Q32" s="14"/>
      <c r="R32" s="14"/>
      <c r="S32" s="14"/>
      <c r="T32" s="14"/>
      <c r="U32" s="14"/>
      <c r="V32" s="14"/>
      <c r="W32" s="14"/>
    </row>
    <row r="33" spans="1:23" ht="14.25">
      <c r="A33" s="14"/>
      <c r="B33" s="14"/>
      <c r="C33" s="14"/>
      <c r="D33" s="14"/>
      <c r="E33" s="14"/>
      <c r="F33" s="14"/>
      <c r="G33" s="14"/>
      <c r="H33" s="14"/>
      <c r="I33" s="14"/>
      <c r="J33" s="14"/>
      <c r="K33" s="14"/>
      <c r="L33" s="14"/>
      <c r="M33" s="14"/>
      <c r="N33" s="14"/>
      <c r="O33" s="14"/>
      <c r="P33" s="14"/>
      <c r="Q33" s="14"/>
      <c r="R33" s="14"/>
      <c r="S33" s="14"/>
      <c r="T33" s="14"/>
      <c r="U33" s="14"/>
      <c r="V33" s="14"/>
      <c r="W33" s="14"/>
    </row>
    <row r="34" spans="1:23" ht="14.25">
      <c r="A34" s="14"/>
      <c r="B34" s="14"/>
      <c r="C34" s="14"/>
      <c r="D34" s="14"/>
      <c r="E34" s="14"/>
      <c r="F34" s="14"/>
      <c r="G34" s="14"/>
      <c r="H34" s="14"/>
      <c r="I34" s="14"/>
      <c r="J34" s="14"/>
      <c r="K34" s="14"/>
      <c r="L34" s="14"/>
      <c r="M34" s="14"/>
      <c r="N34" s="14"/>
      <c r="O34" s="14"/>
      <c r="P34" s="14"/>
      <c r="Q34" s="14"/>
      <c r="R34" s="14"/>
      <c r="S34" s="14"/>
      <c r="T34" s="14"/>
      <c r="U34" s="14"/>
      <c r="V34" s="14"/>
      <c r="W34" s="14"/>
    </row>
    <row r="35" spans="1:23" ht="14.25">
      <c r="A35" s="14"/>
      <c r="B35" s="14"/>
      <c r="C35" s="14"/>
      <c r="D35" s="14"/>
      <c r="E35" s="14"/>
      <c r="F35" s="14"/>
      <c r="G35" s="14"/>
      <c r="H35" s="14"/>
      <c r="I35" s="14"/>
      <c r="J35" s="14"/>
      <c r="K35" s="14"/>
      <c r="L35" s="14"/>
      <c r="M35" s="14"/>
      <c r="N35" s="14"/>
      <c r="O35" s="14"/>
      <c r="P35" s="14"/>
      <c r="Q35" s="14"/>
      <c r="R35" s="14"/>
      <c r="S35" s="14"/>
      <c r="T35" s="14"/>
      <c r="U35" s="14"/>
      <c r="V35" s="14"/>
      <c r="W35" s="14"/>
    </row>
    <row r="36" spans="1:23" ht="14.25">
      <c r="A36" s="14"/>
      <c r="B36" s="14"/>
      <c r="C36" s="14"/>
      <c r="D36" s="14"/>
      <c r="E36" s="14"/>
      <c r="F36" s="14"/>
      <c r="G36" s="14"/>
      <c r="H36" s="14"/>
      <c r="I36" s="14"/>
      <c r="J36" s="14"/>
      <c r="K36" s="14"/>
      <c r="L36" s="14"/>
      <c r="M36" s="14"/>
      <c r="N36" s="14"/>
      <c r="O36" s="14"/>
      <c r="P36" s="14"/>
      <c r="Q36" s="14"/>
      <c r="R36" s="14"/>
      <c r="S36" s="14"/>
      <c r="T36" s="14"/>
      <c r="U36" s="14"/>
      <c r="V36" s="14"/>
      <c r="W36" s="14"/>
    </row>
    <row r="37" spans="1:23" ht="14.25">
      <c r="A37" s="14"/>
      <c r="B37" s="14"/>
      <c r="C37" s="14"/>
      <c r="D37" s="14"/>
      <c r="E37" s="14"/>
      <c r="F37" s="14"/>
      <c r="G37" s="14"/>
      <c r="H37" s="14"/>
      <c r="I37" s="14"/>
      <c r="J37" s="14"/>
      <c r="K37" s="14"/>
      <c r="L37" s="14"/>
      <c r="M37" s="14"/>
      <c r="N37" s="14"/>
      <c r="O37" s="14"/>
      <c r="P37" s="14"/>
      <c r="Q37" s="14"/>
      <c r="R37" s="14"/>
      <c r="S37" s="14"/>
      <c r="T37" s="14"/>
      <c r="U37" s="14"/>
      <c r="V37" s="14"/>
      <c r="W37" s="14"/>
    </row>
    <row r="38" spans="1:23" ht="14.25">
      <c r="A38" s="14"/>
      <c r="B38" s="14"/>
      <c r="C38" s="14"/>
      <c r="D38" s="14"/>
      <c r="E38" s="14"/>
      <c r="F38" s="14"/>
      <c r="G38" s="14"/>
      <c r="H38" s="14"/>
      <c r="I38" s="14"/>
      <c r="J38" s="14"/>
      <c r="K38" s="14"/>
      <c r="L38" s="14"/>
      <c r="M38" s="14"/>
      <c r="N38" s="14"/>
      <c r="O38" s="14"/>
      <c r="P38" s="14"/>
      <c r="Q38" s="14"/>
      <c r="R38" s="14"/>
      <c r="S38" s="14"/>
      <c r="T38" s="14"/>
      <c r="U38" s="14"/>
      <c r="V38" s="14"/>
      <c r="W38" s="14"/>
    </row>
    <row r="39" spans="1:2" ht="14.25">
      <c r="A39" s="14"/>
      <c r="B39" s="14"/>
    </row>
  </sheetData>
  <sheetProtection/>
  <mergeCells count="2">
    <mergeCell ref="A1:B1"/>
    <mergeCell ref="A2:B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I132"/>
  <sheetViews>
    <sheetView tabSelected="1" zoomScalePageLayoutView="0" workbookViewId="0" topLeftCell="A1">
      <selection activeCell="B5" sqref="B5:C5"/>
    </sheetView>
  </sheetViews>
  <sheetFormatPr defaultColWidth="9.140625" defaultRowHeight="15"/>
  <cols>
    <col min="1" max="1" width="66.57421875" style="1" customWidth="1"/>
    <col min="2" max="2" width="17.421875" style="1" customWidth="1"/>
    <col min="3" max="3" width="9.8515625" style="1" customWidth="1"/>
    <col min="4" max="4" width="40.140625" style="1" customWidth="1"/>
    <col min="5" max="16384" width="9.140625" style="1" customWidth="1"/>
  </cols>
  <sheetData>
    <row r="1" spans="1:9" ht="23.25">
      <c r="A1" s="490" t="s">
        <v>393</v>
      </c>
      <c r="B1" s="491"/>
      <c r="C1" s="492"/>
      <c r="D1" s="21"/>
      <c r="E1" s="21"/>
      <c r="F1" s="21"/>
      <c r="G1" s="21"/>
      <c r="H1" s="21"/>
      <c r="I1" s="21"/>
    </row>
    <row r="2" spans="1:9" ht="56.25" customHeight="1">
      <c r="A2" s="487" t="s">
        <v>394</v>
      </c>
      <c r="B2" s="488"/>
      <c r="C2" s="489"/>
      <c r="D2" s="21"/>
      <c r="E2" s="21"/>
      <c r="F2" s="21"/>
      <c r="G2" s="21"/>
      <c r="H2" s="21"/>
      <c r="I2" s="21"/>
    </row>
    <row r="3" spans="1:9" ht="21">
      <c r="A3" s="260" t="s">
        <v>395</v>
      </c>
      <c r="B3" s="479">
        <v>195704</v>
      </c>
      <c r="C3" s="480"/>
      <c r="D3" s="22"/>
      <c r="E3" s="21"/>
      <c r="F3" s="21"/>
      <c r="G3" s="21"/>
      <c r="H3" s="21"/>
      <c r="I3" s="21"/>
    </row>
    <row r="4" spans="1:9" ht="21">
      <c r="A4" s="261" t="s">
        <v>318</v>
      </c>
      <c r="B4" s="493">
        <f>B3*0.15</f>
        <v>29355.6</v>
      </c>
      <c r="C4" s="494"/>
      <c r="D4" s="21"/>
      <c r="E4" s="21"/>
      <c r="F4" s="21"/>
      <c r="G4" s="21"/>
      <c r="H4" s="21"/>
      <c r="I4" s="21"/>
    </row>
    <row r="5" spans="1:9" ht="21" thickBot="1">
      <c r="A5" s="262" t="s">
        <v>396</v>
      </c>
      <c r="B5" s="495">
        <f>B3-B4</f>
        <v>166348.4</v>
      </c>
      <c r="C5" s="496"/>
      <c r="D5" s="21"/>
      <c r="E5" s="21"/>
      <c r="F5" s="21"/>
      <c r="G5" s="21"/>
      <c r="H5" s="21"/>
      <c r="I5" s="21"/>
    </row>
    <row r="6" spans="1:9" ht="21">
      <c r="A6" s="481" t="s">
        <v>256</v>
      </c>
      <c r="B6" s="482"/>
      <c r="C6" s="483"/>
      <c r="D6" s="21"/>
      <c r="E6" s="21"/>
      <c r="F6" s="21"/>
      <c r="G6" s="21"/>
      <c r="H6" s="21"/>
      <c r="I6" s="21"/>
    </row>
    <row r="7" spans="1:9" ht="57" customHeight="1">
      <c r="A7" s="484" t="s">
        <v>397</v>
      </c>
      <c r="B7" s="485"/>
      <c r="C7" s="486"/>
      <c r="D7" s="21"/>
      <c r="E7" s="21"/>
      <c r="F7" s="21"/>
      <c r="G7" s="21"/>
      <c r="H7" s="21"/>
      <c r="I7" s="21"/>
    </row>
    <row r="8" spans="1:9" ht="21">
      <c r="A8" s="260" t="s">
        <v>277</v>
      </c>
      <c r="B8" s="472">
        <v>10</v>
      </c>
      <c r="C8" s="473"/>
      <c r="D8" s="22"/>
      <c r="E8" s="21"/>
      <c r="F8" s="21"/>
      <c r="G8" s="21"/>
      <c r="H8" s="21"/>
      <c r="I8" s="21"/>
    </row>
    <row r="9" spans="1:9" ht="21" thickBot="1">
      <c r="A9" s="263" t="s">
        <v>276</v>
      </c>
      <c r="B9" s="474">
        <f>(((Expenses!E171+Expenses!F173)-B5)*(B8/100))</f>
        <v>57912.66</v>
      </c>
      <c r="C9" s="475"/>
      <c r="D9" s="21"/>
      <c r="E9" s="21"/>
      <c r="F9" s="21"/>
      <c r="G9" s="21"/>
      <c r="H9" s="21"/>
      <c r="I9" s="21"/>
    </row>
    <row r="10" spans="1:9" ht="21">
      <c r="A10" s="476" t="s">
        <v>328</v>
      </c>
      <c r="B10" s="477"/>
      <c r="C10" s="478"/>
      <c r="D10" s="21"/>
      <c r="E10" s="21"/>
      <c r="F10" s="21"/>
      <c r="G10" s="21"/>
      <c r="H10" s="21"/>
      <c r="I10" s="21"/>
    </row>
    <row r="11" spans="1:9" ht="38.25" customHeight="1">
      <c r="A11" s="265" t="s">
        <v>329</v>
      </c>
      <c r="B11" s="479">
        <v>0</v>
      </c>
      <c r="C11" s="480"/>
      <c r="D11" s="23"/>
      <c r="E11" s="21"/>
      <c r="F11" s="21"/>
      <c r="G11" s="21"/>
      <c r="H11" s="21"/>
      <c r="I11" s="21"/>
    </row>
    <row r="12" spans="1:9" ht="97.5" customHeight="1">
      <c r="A12" s="266" t="s">
        <v>440</v>
      </c>
      <c r="B12" s="470">
        <f>_xlfn.IFERROR('Vehicle Worksheet'!G19*OpStats!B4,"")</f>
        <v>15801.190066666666</v>
      </c>
      <c r="C12" s="471"/>
      <c r="D12" s="21"/>
      <c r="E12" s="21"/>
      <c r="F12" s="21"/>
      <c r="G12" s="21"/>
      <c r="H12" s="21"/>
      <c r="I12" s="21"/>
    </row>
    <row r="13" spans="1:9" ht="21">
      <c r="A13" s="264" t="s">
        <v>330</v>
      </c>
      <c r="B13" s="470">
        <f>SUM(B11:C12)</f>
        <v>15801.190066666666</v>
      </c>
      <c r="C13" s="471"/>
      <c r="D13" s="24"/>
      <c r="E13" s="21"/>
      <c r="F13" s="21"/>
      <c r="G13" s="21"/>
      <c r="H13" s="21"/>
      <c r="I13" s="21"/>
    </row>
    <row r="14" spans="1:9" ht="14.25">
      <c r="A14" s="21"/>
      <c r="B14" s="21"/>
      <c r="C14" s="21"/>
      <c r="D14" s="21"/>
      <c r="E14" s="21"/>
      <c r="F14" s="21"/>
      <c r="G14" s="21"/>
      <c r="H14" s="21"/>
      <c r="I14" s="21"/>
    </row>
    <row r="15" spans="1:9" ht="14.25">
      <c r="A15" s="21"/>
      <c r="B15" s="21"/>
      <c r="C15" s="21"/>
      <c r="D15" s="21"/>
      <c r="E15" s="21"/>
      <c r="F15" s="21"/>
      <c r="G15" s="21"/>
      <c r="H15" s="21"/>
      <c r="I15" s="21"/>
    </row>
    <row r="16" spans="1:9" ht="14.25">
      <c r="A16" s="21"/>
      <c r="B16" s="21"/>
      <c r="C16" s="21"/>
      <c r="D16" s="21"/>
      <c r="E16" s="21"/>
      <c r="F16" s="21"/>
      <c r="G16" s="21"/>
      <c r="H16" s="21"/>
      <c r="I16" s="21"/>
    </row>
    <row r="17" spans="1:9" ht="14.25">
      <c r="A17" s="21"/>
      <c r="B17" s="21"/>
      <c r="C17" s="21"/>
      <c r="D17" s="21"/>
      <c r="E17" s="21"/>
      <c r="F17" s="21"/>
      <c r="G17" s="21"/>
      <c r="H17" s="21"/>
      <c r="I17" s="21"/>
    </row>
    <row r="18" spans="1:9" ht="14.25">
      <c r="A18" s="21"/>
      <c r="B18" s="21"/>
      <c r="C18" s="21"/>
      <c r="D18" s="21"/>
      <c r="E18" s="21"/>
      <c r="F18" s="21"/>
      <c r="G18" s="21"/>
      <c r="H18" s="21"/>
      <c r="I18" s="21"/>
    </row>
    <row r="19" spans="1:9" ht="14.25">
      <c r="A19" s="21"/>
      <c r="B19" s="21"/>
      <c r="C19" s="21"/>
      <c r="D19" s="21"/>
      <c r="E19" s="21"/>
      <c r="F19" s="21"/>
      <c r="G19" s="21"/>
      <c r="H19" s="21"/>
      <c r="I19" s="21"/>
    </row>
    <row r="20" spans="1:9" ht="14.25">
      <c r="A20" s="21"/>
      <c r="B20" s="21"/>
      <c r="C20" s="21"/>
      <c r="D20" s="21"/>
      <c r="E20" s="21"/>
      <c r="F20" s="21"/>
      <c r="G20" s="21"/>
      <c r="H20" s="21"/>
      <c r="I20" s="21"/>
    </row>
    <row r="21" spans="1:9" ht="14.25">
      <c r="A21" s="21"/>
      <c r="B21" s="21"/>
      <c r="C21" s="21"/>
      <c r="D21" s="21"/>
      <c r="E21" s="21"/>
      <c r="F21" s="21"/>
      <c r="G21" s="21"/>
      <c r="H21" s="21"/>
      <c r="I21" s="21"/>
    </row>
    <row r="22" spans="1:9" ht="14.25">
      <c r="A22" s="21"/>
      <c r="B22" s="21"/>
      <c r="C22" s="21"/>
      <c r="D22" s="21"/>
      <c r="E22" s="21"/>
      <c r="F22" s="21"/>
      <c r="G22" s="21"/>
      <c r="H22" s="21"/>
      <c r="I22" s="21"/>
    </row>
    <row r="23" spans="1:9" ht="14.25">
      <c r="A23" s="21"/>
      <c r="B23" s="21"/>
      <c r="C23" s="21"/>
      <c r="D23" s="21"/>
      <c r="E23" s="21"/>
      <c r="F23" s="21"/>
      <c r="G23" s="21"/>
      <c r="H23" s="21"/>
      <c r="I23" s="21"/>
    </row>
    <row r="24" spans="1:9" ht="14.25">
      <c r="A24" s="21"/>
      <c r="B24" s="21"/>
      <c r="C24" s="21"/>
      <c r="D24" s="21"/>
      <c r="E24" s="21"/>
      <c r="F24" s="21"/>
      <c r="G24" s="21"/>
      <c r="H24" s="21"/>
      <c r="I24" s="21"/>
    </row>
    <row r="25" spans="1:9" ht="14.25">
      <c r="A25" s="21"/>
      <c r="B25" s="21"/>
      <c r="C25" s="21"/>
      <c r="D25" s="21"/>
      <c r="E25" s="21"/>
      <c r="F25" s="21"/>
      <c r="G25" s="21"/>
      <c r="H25" s="21"/>
      <c r="I25" s="21"/>
    </row>
    <row r="26" spans="1:9" ht="14.25">
      <c r="A26" s="21"/>
      <c r="B26" s="21"/>
      <c r="C26" s="21"/>
      <c r="D26" s="21"/>
      <c r="E26" s="21"/>
      <c r="F26" s="21"/>
      <c r="G26" s="21"/>
      <c r="H26" s="21"/>
      <c r="I26" s="21"/>
    </row>
    <row r="27" spans="1:9" ht="14.25">
      <c r="A27" s="21"/>
      <c r="B27" s="21"/>
      <c r="C27" s="21"/>
      <c r="D27" s="21"/>
      <c r="E27" s="21"/>
      <c r="F27" s="21"/>
      <c r="G27" s="21"/>
      <c r="H27" s="21"/>
      <c r="I27" s="21"/>
    </row>
    <row r="28" spans="1:9" ht="14.25">
      <c r="A28" s="21"/>
      <c r="B28" s="21"/>
      <c r="C28" s="21"/>
      <c r="D28" s="21"/>
      <c r="E28" s="21"/>
      <c r="F28" s="21"/>
      <c r="G28" s="21"/>
      <c r="H28" s="21"/>
      <c r="I28" s="21"/>
    </row>
    <row r="29" spans="1:9" ht="14.25">
      <c r="A29" s="21"/>
      <c r="B29" s="21"/>
      <c r="C29" s="21"/>
      <c r="D29" s="21"/>
      <c r="E29" s="21"/>
      <c r="F29" s="21"/>
      <c r="G29" s="21"/>
      <c r="H29" s="21"/>
      <c r="I29" s="21"/>
    </row>
    <row r="30" spans="1:9" ht="14.25">
      <c r="A30" s="21"/>
      <c r="B30" s="21"/>
      <c r="C30" s="21"/>
      <c r="D30" s="21"/>
      <c r="E30" s="21"/>
      <c r="F30" s="21"/>
      <c r="G30" s="21"/>
      <c r="H30" s="21"/>
      <c r="I30" s="21"/>
    </row>
    <row r="31" spans="1:9" ht="14.25">
      <c r="A31" s="21"/>
      <c r="B31" s="21"/>
      <c r="C31" s="21"/>
      <c r="D31" s="21"/>
      <c r="E31" s="21"/>
      <c r="F31" s="21"/>
      <c r="G31" s="21"/>
      <c r="H31" s="21"/>
      <c r="I31" s="21"/>
    </row>
    <row r="32" spans="1:9" ht="14.25">
      <c r="A32" s="21"/>
      <c r="B32" s="21"/>
      <c r="C32" s="21"/>
      <c r="D32" s="21"/>
      <c r="E32" s="21"/>
      <c r="F32" s="21"/>
      <c r="G32" s="21"/>
      <c r="H32" s="21"/>
      <c r="I32" s="21"/>
    </row>
    <row r="33" spans="1:9" ht="14.25">
      <c r="A33" s="21"/>
      <c r="B33" s="21"/>
      <c r="C33" s="21"/>
      <c r="D33" s="21"/>
      <c r="E33" s="21"/>
      <c r="F33" s="21"/>
      <c r="G33" s="21"/>
      <c r="H33" s="21"/>
      <c r="I33" s="21"/>
    </row>
    <row r="34" spans="1:9" ht="14.25">
      <c r="A34" s="21"/>
      <c r="B34" s="21"/>
      <c r="C34" s="21"/>
      <c r="D34" s="21"/>
      <c r="E34" s="21"/>
      <c r="F34" s="21"/>
      <c r="G34" s="21"/>
      <c r="H34" s="21"/>
      <c r="I34" s="21"/>
    </row>
    <row r="35" spans="1:9" ht="14.25">
      <c r="A35" s="21"/>
      <c r="B35" s="21"/>
      <c r="C35" s="21"/>
      <c r="D35" s="21"/>
      <c r="E35" s="21"/>
      <c r="F35" s="21"/>
      <c r="G35" s="21"/>
      <c r="H35" s="21"/>
      <c r="I35" s="21"/>
    </row>
    <row r="36" spans="1:9" ht="14.25">
      <c r="A36" s="21"/>
      <c r="B36" s="21"/>
      <c r="C36" s="21"/>
      <c r="D36" s="21"/>
      <c r="E36" s="21"/>
      <c r="F36" s="21"/>
      <c r="G36" s="21"/>
      <c r="H36" s="21"/>
      <c r="I36" s="21"/>
    </row>
    <row r="37" spans="1:9" ht="14.25">
      <c r="A37" s="21"/>
      <c r="B37" s="21"/>
      <c r="C37" s="21"/>
      <c r="D37" s="21"/>
      <c r="E37" s="21"/>
      <c r="F37" s="21"/>
      <c r="G37" s="21"/>
      <c r="H37" s="21"/>
      <c r="I37" s="21"/>
    </row>
    <row r="38" spans="1:9" ht="14.25">
      <c r="A38" s="21"/>
      <c r="B38" s="21"/>
      <c r="C38" s="21"/>
      <c r="D38" s="21"/>
      <c r="E38" s="21"/>
      <c r="F38" s="21"/>
      <c r="G38" s="21"/>
      <c r="H38" s="21"/>
      <c r="I38" s="21"/>
    </row>
    <row r="39" spans="1:9" ht="14.25">
      <c r="A39" s="21"/>
      <c r="B39" s="21"/>
      <c r="C39" s="21"/>
      <c r="D39" s="21"/>
      <c r="E39" s="21"/>
      <c r="F39" s="21"/>
      <c r="G39" s="21"/>
      <c r="H39" s="21"/>
      <c r="I39" s="21"/>
    </row>
    <row r="40" spans="1:9" ht="14.25">
      <c r="A40" s="21"/>
      <c r="B40" s="21"/>
      <c r="C40" s="21"/>
      <c r="D40" s="21"/>
      <c r="E40" s="21"/>
      <c r="F40" s="21"/>
      <c r="G40" s="21"/>
      <c r="H40" s="21"/>
      <c r="I40" s="21"/>
    </row>
    <row r="41" spans="1:9" ht="14.25">
      <c r="A41" s="21"/>
      <c r="B41" s="21"/>
      <c r="C41" s="21"/>
      <c r="D41" s="21"/>
      <c r="E41" s="21"/>
      <c r="F41" s="21"/>
      <c r="G41" s="21"/>
      <c r="H41" s="21"/>
      <c r="I41" s="21"/>
    </row>
    <row r="42" spans="1:9" ht="14.25">
      <c r="A42" s="21"/>
      <c r="B42" s="21"/>
      <c r="C42" s="21"/>
      <c r="D42" s="21"/>
      <c r="E42" s="21"/>
      <c r="F42" s="21"/>
      <c r="G42" s="21"/>
      <c r="H42" s="21"/>
      <c r="I42" s="21"/>
    </row>
    <row r="43" spans="1:9" ht="14.25">
      <c r="A43" s="21"/>
      <c r="B43" s="21"/>
      <c r="C43" s="21"/>
      <c r="D43" s="21"/>
      <c r="E43" s="21"/>
      <c r="F43" s="21"/>
      <c r="G43" s="21"/>
      <c r="H43" s="21"/>
      <c r="I43" s="21"/>
    </row>
    <row r="44" spans="1:9" ht="14.25">
      <c r="A44" s="21"/>
      <c r="B44" s="21"/>
      <c r="C44" s="21"/>
      <c r="D44" s="21"/>
      <c r="E44" s="21"/>
      <c r="F44" s="21"/>
      <c r="G44" s="21"/>
      <c r="H44" s="21"/>
      <c r="I44" s="21"/>
    </row>
    <row r="45" spans="1:9" ht="14.25">
      <c r="A45" s="21"/>
      <c r="B45" s="21"/>
      <c r="C45" s="21"/>
      <c r="D45" s="21"/>
      <c r="E45" s="21"/>
      <c r="F45" s="21"/>
      <c r="G45" s="21"/>
      <c r="H45" s="21"/>
      <c r="I45" s="21"/>
    </row>
    <row r="46" spans="1:9" ht="14.25">
      <c r="A46" s="21"/>
      <c r="B46" s="21"/>
      <c r="C46" s="21"/>
      <c r="D46" s="21"/>
      <c r="E46" s="21"/>
      <c r="F46" s="21"/>
      <c r="G46" s="21"/>
      <c r="H46" s="21"/>
      <c r="I46" s="21"/>
    </row>
    <row r="47" spans="1:9" ht="14.25">
      <c r="A47" s="21"/>
      <c r="B47" s="21"/>
      <c r="C47" s="21"/>
      <c r="D47" s="21"/>
      <c r="E47" s="21"/>
      <c r="F47" s="21"/>
      <c r="G47" s="21"/>
      <c r="H47" s="21"/>
      <c r="I47" s="21"/>
    </row>
    <row r="48" spans="1:9" ht="14.25">
      <c r="A48" s="21"/>
      <c r="B48" s="21"/>
      <c r="C48" s="21"/>
      <c r="D48" s="21"/>
      <c r="E48" s="21"/>
      <c r="F48" s="21"/>
      <c r="G48" s="21"/>
      <c r="H48" s="21"/>
      <c r="I48" s="21"/>
    </row>
    <row r="49" spans="1:9" ht="14.25">
      <c r="A49" s="21"/>
      <c r="B49" s="21"/>
      <c r="C49" s="21"/>
      <c r="D49" s="21"/>
      <c r="E49" s="21"/>
      <c r="F49" s="21"/>
      <c r="G49" s="21"/>
      <c r="H49" s="21"/>
      <c r="I49" s="21"/>
    </row>
    <row r="50" spans="1:9" ht="14.25">
      <c r="A50" s="21"/>
      <c r="B50" s="21"/>
      <c r="C50" s="21"/>
      <c r="D50" s="21"/>
      <c r="E50" s="21"/>
      <c r="F50" s="21"/>
      <c r="G50" s="21"/>
      <c r="H50" s="21"/>
      <c r="I50" s="21"/>
    </row>
    <row r="51" spans="1:9" ht="14.25">
      <c r="A51" s="21"/>
      <c r="B51" s="21"/>
      <c r="C51" s="21"/>
      <c r="D51" s="21"/>
      <c r="E51" s="21"/>
      <c r="F51" s="21"/>
      <c r="G51" s="21"/>
      <c r="H51" s="21"/>
      <c r="I51" s="21"/>
    </row>
    <row r="52" spans="1:9" ht="14.25">
      <c r="A52" s="21"/>
      <c r="B52" s="21"/>
      <c r="C52" s="21"/>
      <c r="D52" s="21"/>
      <c r="E52" s="21"/>
      <c r="F52" s="21"/>
      <c r="G52" s="21"/>
      <c r="H52" s="21"/>
      <c r="I52" s="21"/>
    </row>
    <row r="53" spans="1:9" ht="14.25">
      <c r="A53" s="21"/>
      <c r="B53" s="21"/>
      <c r="C53" s="21"/>
      <c r="D53" s="21"/>
      <c r="E53" s="21"/>
      <c r="F53" s="21"/>
      <c r="G53" s="21"/>
      <c r="H53" s="21"/>
      <c r="I53" s="21"/>
    </row>
    <row r="54" spans="1:9" ht="14.25">
      <c r="A54" s="21"/>
      <c r="B54" s="21"/>
      <c r="C54" s="21"/>
      <c r="D54" s="21"/>
      <c r="E54" s="21"/>
      <c r="F54" s="21"/>
      <c r="G54" s="21"/>
      <c r="H54" s="21"/>
      <c r="I54" s="21"/>
    </row>
    <row r="55" spans="1:9" ht="14.25">
      <c r="A55" s="21"/>
      <c r="B55" s="21"/>
      <c r="C55" s="21"/>
      <c r="D55" s="21"/>
      <c r="E55" s="21"/>
      <c r="F55" s="21"/>
      <c r="G55" s="21"/>
      <c r="H55" s="21"/>
      <c r="I55" s="21"/>
    </row>
    <row r="56" spans="1:9" ht="14.25">
      <c r="A56" s="21"/>
      <c r="B56" s="21"/>
      <c r="C56" s="21"/>
      <c r="D56" s="21"/>
      <c r="E56" s="21"/>
      <c r="F56" s="21"/>
      <c r="G56" s="21"/>
      <c r="H56" s="21"/>
      <c r="I56" s="21"/>
    </row>
    <row r="57" spans="1:9" ht="14.25">
      <c r="A57" s="21"/>
      <c r="B57" s="21"/>
      <c r="C57" s="21"/>
      <c r="D57" s="21"/>
      <c r="E57" s="21"/>
      <c r="F57" s="21"/>
      <c r="G57" s="21"/>
      <c r="H57" s="21"/>
      <c r="I57" s="21"/>
    </row>
    <row r="58" spans="1:9" ht="14.25">
      <c r="A58" s="21"/>
      <c r="B58" s="21"/>
      <c r="C58" s="21"/>
      <c r="D58" s="21"/>
      <c r="E58" s="21"/>
      <c r="F58" s="21"/>
      <c r="G58" s="21"/>
      <c r="H58" s="21"/>
      <c r="I58" s="21"/>
    </row>
    <row r="59" spans="1:9" ht="14.25">
      <c r="A59" s="21"/>
      <c r="B59" s="21"/>
      <c r="C59" s="21"/>
      <c r="D59" s="21"/>
      <c r="E59" s="21"/>
      <c r="F59" s="21"/>
      <c r="G59" s="21"/>
      <c r="H59" s="21"/>
      <c r="I59" s="21"/>
    </row>
    <row r="60" spans="1:9" ht="14.25">
      <c r="A60" s="21"/>
      <c r="B60" s="21"/>
      <c r="C60" s="21"/>
      <c r="D60" s="21"/>
      <c r="E60" s="21"/>
      <c r="F60" s="21"/>
      <c r="G60" s="21"/>
      <c r="H60" s="21"/>
      <c r="I60" s="21"/>
    </row>
    <row r="61" spans="1:9" ht="14.25">
      <c r="A61" s="21"/>
      <c r="B61" s="21"/>
      <c r="C61" s="21"/>
      <c r="D61" s="21"/>
      <c r="E61" s="21"/>
      <c r="F61" s="21"/>
      <c r="G61" s="21"/>
      <c r="H61" s="21"/>
      <c r="I61" s="21"/>
    </row>
    <row r="62" spans="1:9" ht="14.25">
      <c r="A62" s="21"/>
      <c r="B62" s="21"/>
      <c r="C62" s="21"/>
      <c r="D62" s="21"/>
      <c r="E62" s="21"/>
      <c r="F62" s="21"/>
      <c r="G62" s="21"/>
      <c r="H62" s="21"/>
      <c r="I62" s="21"/>
    </row>
    <row r="63" spans="1:9" ht="14.25">
      <c r="A63" s="21"/>
      <c r="B63" s="21"/>
      <c r="C63" s="21"/>
      <c r="D63" s="21"/>
      <c r="E63" s="21"/>
      <c r="F63" s="21"/>
      <c r="G63" s="21"/>
      <c r="H63" s="21"/>
      <c r="I63" s="21"/>
    </row>
    <row r="64" spans="1:9" ht="14.25">
      <c r="A64" s="21"/>
      <c r="B64" s="21"/>
      <c r="C64" s="21"/>
      <c r="D64" s="21"/>
      <c r="E64" s="21"/>
      <c r="F64" s="21"/>
      <c r="G64" s="21"/>
      <c r="H64" s="21"/>
      <c r="I64" s="21"/>
    </row>
    <row r="65" spans="1:9" ht="14.25">
      <c r="A65" s="21"/>
      <c r="B65" s="21"/>
      <c r="C65" s="21"/>
      <c r="D65" s="21"/>
      <c r="E65" s="21"/>
      <c r="F65" s="21"/>
      <c r="G65" s="21"/>
      <c r="H65" s="21"/>
      <c r="I65" s="21"/>
    </row>
    <row r="66" spans="1:9" ht="14.25">
      <c r="A66" s="21"/>
      <c r="B66" s="21"/>
      <c r="C66" s="21"/>
      <c r="D66" s="21"/>
      <c r="E66" s="21"/>
      <c r="F66" s="21"/>
      <c r="G66" s="21"/>
      <c r="H66" s="21"/>
      <c r="I66" s="21"/>
    </row>
    <row r="67" spans="1:9" ht="14.25">
      <c r="A67" s="21"/>
      <c r="B67" s="21"/>
      <c r="C67" s="21"/>
      <c r="D67" s="21"/>
      <c r="E67" s="21"/>
      <c r="F67" s="21"/>
      <c r="G67" s="21"/>
      <c r="H67" s="21"/>
      <c r="I67" s="21"/>
    </row>
    <row r="68" spans="1:9" ht="14.25">
      <c r="A68" s="21"/>
      <c r="B68" s="21"/>
      <c r="C68" s="21"/>
      <c r="D68" s="21"/>
      <c r="E68" s="21"/>
      <c r="F68" s="21"/>
      <c r="G68" s="21"/>
      <c r="H68" s="21"/>
      <c r="I68" s="21"/>
    </row>
    <row r="69" spans="1:9" ht="14.25">
      <c r="A69" s="21"/>
      <c r="B69" s="21"/>
      <c r="C69" s="21"/>
      <c r="D69" s="21"/>
      <c r="E69" s="21"/>
      <c r="F69" s="21"/>
      <c r="G69" s="21"/>
      <c r="H69" s="21"/>
      <c r="I69" s="21"/>
    </row>
    <row r="70" spans="1:9" ht="14.25">
      <c r="A70" s="21"/>
      <c r="B70" s="21"/>
      <c r="C70" s="21"/>
      <c r="D70" s="21"/>
      <c r="E70" s="21"/>
      <c r="F70" s="21"/>
      <c r="G70" s="21"/>
      <c r="H70" s="21"/>
      <c r="I70" s="21"/>
    </row>
    <row r="71" spans="1:9" ht="14.25">
      <c r="A71" s="21"/>
      <c r="B71" s="21"/>
      <c r="C71" s="21"/>
      <c r="D71" s="21"/>
      <c r="E71" s="21"/>
      <c r="F71" s="21"/>
      <c r="G71" s="21"/>
      <c r="H71" s="21"/>
      <c r="I71" s="21"/>
    </row>
    <row r="72" spans="1:9" ht="14.25">
      <c r="A72" s="21"/>
      <c r="B72" s="21"/>
      <c r="C72" s="21"/>
      <c r="D72" s="21"/>
      <c r="E72" s="21"/>
      <c r="F72" s="21"/>
      <c r="G72" s="21"/>
      <c r="H72" s="21"/>
      <c r="I72" s="21"/>
    </row>
    <row r="73" spans="1:9" ht="14.25">
      <c r="A73" s="21"/>
      <c r="B73" s="21"/>
      <c r="C73" s="21"/>
      <c r="D73" s="21"/>
      <c r="E73" s="21"/>
      <c r="F73" s="21"/>
      <c r="G73" s="21"/>
      <c r="H73" s="21"/>
      <c r="I73" s="21"/>
    </row>
    <row r="74" spans="1:9" ht="14.25">
      <c r="A74" s="21"/>
      <c r="B74" s="21"/>
      <c r="C74" s="21"/>
      <c r="D74" s="21"/>
      <c r="E74" s="21"/>
      <c r="F74" s="21"/>
      <c r="G74" s="21"/>
      <c r="H74" s="21"/>
      <c r="I74" s="21"/>
    </row>
    <row r="75" spans="1:9" ht="14.25">
      <c r="A75" s="21"/>
      <c r="B75" s="21"/>
      <c r="C75" s="21"/>
      <c r="D75" s="21"/>
      <c r="E75" s="21"/>
      <c r="F75" s="21"/>
      <c r="G75" s="21"/>
      <c r="H75" s="21"/>
      <c r="I75" s="21"/>
    </row>
    <row r="76" spans="1:9" ht="14.25">
      <c r="A76" s="21"/>
      <c r="B76" s="21"/>
      <c r="C76" s="21"/>
      <c r="D76" s="21"/>
      <c r="E76" s="21"/>
      <c r="F76" s="21"/>
      <c r="G76" s="21"/>
      <c r="H76" s="21"/>
      <c r="I76" s="21"/>
    </row>
    <row r="77" spans="1:9" ht="14.25">
      <c r="A77" s="21"/>
      <c r="B77" s="21"/>
      <c r="C77" s="21"/>
      <c r="D77" s="21"/>
      <c r="E77" s="21"/>
      <c r="F77" s="21"/>
      <c r="G77" s="21"/>
      <c r="H77" s="21"/>
      <c r="I77" s="21"/>
    </row>
    <row r="78" spans="1:9" ht="14.25">
      <c r="A78" s="21"/>
      <c r="B78" s="21"/>
      <c r="C78" s="21"/>
      <c r="D78" s="21"/>
      <c r="E78" s="21"/>
      <c r="F78" s="21"/>
      <c r="G78" s="21"/>
      <c r="H78" s="21"/>
      <c r="I78" s="21"/>
    </row>
    <row r="79" spans="1:9" ht="14.25">
      <c r="A79" s="21"/>
      <c r="B79" s="21"/>
      <c r="C79" s="21"/>
      <c r="D79" s="21"/>
      <c r="E79" s="21"/>
      <c r="F79" s="21"/>
      <c r="G79" s="21"/>
      <c r="H79" s="21"/>
      <c r="I79" s="21"/>
    </row>
    <row r="80" spans="1:9" ht="14.25">
      <c r="A80" s="21"/>
      <c r="B80" s="21"/>
      <c r="C80" s="21"/>
      <c r="D80" s="21"/>
      <c r="E80" s="21"/>
      <c r="F80" s="21"/>
      <c r="G80" s="21"/>
      <c r="H80" s="21"/>
      <c r="I80" s="21"/>
    </row>
    <row r="81" spans="1:9" ht="14.25">
      <c r="A81" s="21"/>
      <c r="B81" s="21"/>
      <c r="C81" s="21"/>
      <c r="D81" s="21"/>
      <c r="E81" s="21"/>
      <c r="F81" s="21"/>
      <c r="G81" s="21"/>
      <c r="H81" s="21"/>
      <c r="I81" s="21"/>
    </row>
    <row r="82" spans="1:9" ht="14.25">
      <c r="A82" s="21"/>
      <c r="B82" s="21"/>
      <c r="C82" s="21"/>
      <c r="D82" s="21"/>
      <c r="E82" s="21"/>
      <c r="F82" s="21"/>
      <c r="G82" s="21"/>
      <c r="H82" s="21"/>
      <c r="I82" s="21"/>
    </row>
    <row r="83" spans="1:9" ht="14.25">
      <c r="A83" s="21"/>
      <c r="B83" s="21"/>
      <c r="C83" s="21"/>
      <c r="D83" s="21"/>
      <c r="E83" s="21"/>
      <c r="F83" s="21"/>
      <c r="G83" s="21"/>
      <c r="H83" s="21"/>
      <c r="I83" s="21"/>
    </row>
    <row r="84" spans="1:9" ht="14.25">
      <c r="A84" s="21"/>
      <c r="B84" s="21"/>
      <c r="C84" s="21"/>
      <c r="D84" s="21"/>
      <c r="E84" s="21"/>
      <c r="F84" s="21"/>
      <c r="G84" s="21"/>
      <c r="H84" s="21"/>
      <c r="I84" s="21"/>
    </row>
    <row r="85" spans="1:9" ht="14.25">
      <c r="A85" s="21"/>
      <c r="B85" s="21"/>
      <c r="C85" s="21"/>
      <c r="D85" s="21"/>
      <c r="E85" s="21"/>
      <c r="F85" s="21"/>
      <c r="G85" s="21"/>
      <c r="H85" s="21"/>
      <c r="I85" s="21"/>
    </row>
    <row r="86" spans="1:9" ht="14.25">
      <c r="A86" s="21"/>
      <c r="B86" s="21"/>
      <c r="C86" s="21"/>
      <c r="D86" s="21"/>
      <c r="E86" s="21"/>
      <c r="F86" s="21"/>
      <c r="G86" s="21"/>
      <c r="H86" s="21"/>
      <c r="I86" s="21"/>
    </row>
    <row r="87" spans="1:9" ht="14.25">
      <c r="A87" s="21"/>
      <c r="B87" s="21"/>
      <c r="C87" s="21"/>
      <c r="D87" s="21"/>
      <c r="E87" s="21"/>
      <c r="F87" s="21"/>
      <c r="G87" s="21"/>
      <c r="H87" s="21"/>
      <c r="I87" s="21"/>
    </row>
    <row r="88" spans="1:9" ht="14.25">
      <c r="A88" s="21"/>
      <c r="B88" s="21"/>
      <c r="C88" s="21"/>
      <c r="D88" s="21"/>
      <c r="E88" s="21"/>
      <c r="F88" s="21"/>
      <c r="G88" s="21"/>
      <c r="H88" s="21"/>
      <c r="I88" s="21"/>
    </row>
    <row r="89" spans="1:9" ht="14.25">
      <c r="A89" s="21"/>
      <c r="B89" s="21"/>
      <c r="C89" s="21"/>
      <c r="D89" s="21"/>
      <c r="E89" s="21"/>
      <c r="F89" s="21"/>
      <c r="G89" s="21"/>
      <c r="H89" s="21"/>
      <c r="I89" s="21"/>
    </row>
    <row r="90" spans="1:9" ht="14.25">
      <c r="A90" s="21"/>
      <c r="B90" s="21"/>
      <c r="C90" s="21"/>
      <c r="D90" s="21"/>
      <c r="E90" s="21"/>
      <c r="F90" s="21"/>
      <c r="G90" s="21"/>
      <c r="H90" s="21"/>
      <c r="I90" s="21"/>
    </row>
    <row r="91" spans="1:9" ht="14.25">
      <c r="A91" s="21"/>
      <c r="B91" s="21"/>
      <c r="C91" s="21"/>
      <c r="D91" s="21"/>
      <c r="E91" s="21"/>
      <c r="F91" s="21"/>
      <c r="G91" s="21"/>
      <c r="H91" s="21"/>
      <c r="I91" s="21"/>
    </row>
    <row r="92" spans="1:9" ht="14.25">
      <c r="A92" s="21"/>
      <c r="B92" s="21"/>
      <c r="C92" s="21"/>
      <c r="D92" s="21"/>
      <c r="E92" s="21"/>
      <c r="F92" s="21"/>
      <c r="G92" s="21"/>
      <c r="H92" s="21"/>
      <c r="I92" s="21"/>
    </row>
    <row r="93" spans="1:9" ht="14.25">
      <c r="A93" s="21"/>
      <c r="B93" s="21"/>
      <c r="C93" s="21"/>
      <c r="D93" s="21"/>
      <c r="E93" s="21"/>
      <c r="F93" s="21"/>
      <c r="G93" s="21"/>
      <c r="H93" s="21"/>
      <c r="I93" s="21"/>
    </row>
    <row r="94" spans="1:9" ht="14.25">
      <c r="A94" s="21"/>
      <c r="B94" s="21"/>
      <c r="C94" s="21"/>
      <c r="D94" s="21"/>
      <c r="E94" s="21"/>
      <c r="F94" s="21"/>
      <c r="G94" s="21"/>
      <c r="H94" s="21"/>
      <c r="I94" s="21"/>
    </row>
    <row r="95" spans="1:9" ht="14.25">
      <c r="A95" s="21"/>
      <c r="B95" s="21"/>
      <c r="C95" s="21"/>
      <c r="D95" s="21"/>
      <c r="E95" s="21"/>
      <c r="F95" s="21"/>
      <c r="G95" s="21"/>
      <c r="H95" s="21"/>
      <c r="I95" s="21"/>
    </row>
    <row r="96" spans="1:9" ht="14.25">
      <c r="A96" s="21"/>
      <c r="B96" s="21"/>
      <c r="C96" s="21"/>
      <c r="D96" s="21"/>
      <c r="E96" s="21"/>
      <c r="F96" s="21"/>
      <c r="G96" s="21"/>
      <c r="H96" s="21"/>
      <c r="I96" s="21"/>
    </row>
    <row r="97" spans="1:9" ht="14.25">
      <c r="A97" s="21"/>
      <c r="B97" s="21"/>
      <c r="C97" s="21"/>
      <c r="D97" s="21"/>
      <c r="E97" s="21"/>
      <c r="F97" s="21"/>
      <c r="G97" s="21"/>
      <c r="H97" s="21"/>
      <c r="I97" s="21"/>
    </row>
    <row r="98" spans="1:9" ht="14.25">
      <c r="A98" s="21"/>
      <c r="B98" s="21"/>
      <c r="C98" s="21"/>
      <c r="D98" s="21"/>
      <c r="E98" s="21"/>
      <c r="F98" s="21"/>
      <c r="G98" s="21"/>
      <c r="H98" s="21"/>
      <c r="I98" s="21"/>
    </row>
    <row r="99" spans="1:9" ht="14.25">
      <c r="A99" s="21"/>
      <c r="B99" s="21"/>
      <c r="C99" s="21"/>
      <c r="D99" s="21"/>
      <c r="E99" s="21"/>
      <c r="F99" s="21"/>
      <c r="G99" s="21"/>
      <c r="H99" s="21"/>
      <c r="I99" s="21"/>
    </row>
    <row r="100" spans="1:9" ht="14.25">
      <c r="A100" s="21"/>
      <c r="B100" s="21"/>
      <c r="C100" s="21"/>
      <c r="D100" s="21"/>
      <c r="E100" s="21"/>
      <c r="F100" s="21"/>
      <c r="G100" s="21"/>
      <c r="H100" s="21"/>
      <c r="I100" s="21"/>
    </row>
    <row r="101" spans="1:9" ht="14.25">
      <c r="A101" s="21"/>
      <c r="B101" s="21"/>
      <c r="C101" s="21"/>
      <c r="D101" s="21"/>
      <c r="E101" s="21"/>
      <c r="F101" s="21"/>
      <c r="G101" s="21"/>
      <c r="H101" s="21"/>
      <c r="I101" s="21"/>
    </row>
    <row r="102" spans="1:9" ht="14.25">
      <c r="A102" s="21"/>
      <c r="B102" s="21"/>
      <c r="C102" s="21"/>
      <c r="D102" s="21"/>
      <c r="E102" s="21"/>
      <c r="F102" s="21"/>
      <c r="G102" s="21"/>
      <c r="H102" s="21"/>
      <c r="I102" s="21"/>
    </row>
    <row r="103" spans="1:9" ht="14.25">
      <c r="A103" s="21"/>
      <c r="B103" s="21"/>
      <c r="C103" s="21"/>
      <c r="D103" s="21"/>
      <c r="E103" s="21"/>
      <c r="F103" s="21"/>
      <c r="G103" s="21"/>
      <c r="H103" s="21"/>
      <c r="I103" s="21"/>
    </row>
    <row r="104" spans="1:9" ht="14.25">
      <c r="A104" s="21"/>
      <c r="B104" s="21"/>
      <c r="C104" s="21"/>
      <c r="D104" s="21"/>
      <c r="E104" s="21"/>
      <c r="F104" s="21"/>
      <c r="G104" s="21"/>
      <c r="H104" s="21"/>
      <c r="I104" s="21"/>
    </row>
    <row r="105" spans="1:9" ht="14.25">
      <c r="A105" s="21"/>
      <c r="B105" s="21"/>
      <c r="C105" s="21"/>
      <c r="D105" s="21"/>
      <c r="E105" s="21"/>
      <c r="F105" s="21"/>
      <c r="G105" s="21"/>
      <c r="H105" s="21"/>
      <c r="I105" s="21"/>
    </row>
    <row r="106" spans="1:9" ht="14.25">
      <c r="A106" s="21"/>
      <c r="B106" s="21"/>
      <c r="C106" s="21"/>
      <c r="D106" s="21"/>
      <c r="E106" s="21"/>
      <c r="F106" s="21"/>
      <c r="G106" s="21"/>
      <c r="H106" s="21"/>
      <c r="I106" s="21"/>
    </row>
    <row r="107" spans="1:9" ht="14.25">
      <c r="A107" s="21"/>
      <c r="B107" s="21"/>
      <c r="C107" s="21"/>
      <c r="D107" s="21"/>
      <c r="E107" s="21"/>
      <c r="F107" s="21"/>
      <c r="G107" s="21"/>
      <c r="H107" s="21"/>
      <c r="I107" s="21"/>
    </row>
    <row r="108" spans="1:9" ht="14.25">
      <c r="A108" s="21"/>
      <c r="B108" s="21"/>
      <c r="C108" s="21"/>
      <c r="D108" s="21"/>
      <c r="E108" s="21"/>
      <c r="F108" s="21"/>
      <c r="G108" s="21"/>
      <c r="H108" s="21"/>
      <c r="I108" s="21"/>
    </row>
    <row r="109" spans="1:9" ht="14.25">
      <c r="A109" s="21"/>
      <c r="B109" s="21"/>
      <c r="C109" s="21"/>
      <c r="D109" s="21"/>
      <c r="E109" s="21"/>
      <c r="F109" s="21"/>
      <c r="G109" s="21"/>
      <c r="H109" s="21"/>
      <c r="I109" s="21"/>
    </row>
    <row r="110" spans="1:9" ht="14.25">
      <c r="A110" s="21"/>
      <c r="B110" s="21"/>
      <c r="C110" s="21"/>
      <c r="D110" s="21"/>
      <c r="E110" s="21"/>
      <c r="F110" s="21"/>
      <c r="G110" s="21"/>
      <c r="H110" s="21"/>
      <c r="I110" s="21"/>
    </row>
    <row r="111" spans="1:9" ht="14.25">
      <c r="A111" s="21"/>
      <c r="B111" s="21"/>
      <c r="C111" s="21"/>
      <c r="D111" s="21"/>
      <c r="E111" s="21"/>
      <c r="F111" s="21"/>
      <c r="G111" s="21"/>
      <c r="H111" s="21"/>
      <c r="I111" s="21"/>
    </row>
    <row r="112" spans="1:9" ht="14.25">
      <c r="A112" s="21"/>
      <c r="B112" s="21"/>
      <c r="C112" s="21"/>
      <c r="D112" s="21"/>
      <c r="E112" s="21"/>
      <c r="F112" s="21"/>
      <c r="G112" s="21"/>
      <c r="H112" s="21"/>
      <c r="I112" s="21"/>
    </row>
    <row r="113" spans="1:9" ht="14.25">
      <c r="A113" s="21"/>
      <c r="B113" s="21"/>
      <c r="C113" s="21"/>
      <c r="D113" s="21"/>
      <c r="E113" s="21"/>
      <c r="F113" s="21"/>
      <c r="G113" s="21"/>
      <c r="H113" s="21"/>
      <c r="I113" s="21"/>
    </row>
    <row r="114" spans="1:9" ht="14.25">
      <c r="A114" s="21"/>
      <c r="B114" s="21"/>
      <c r="C114" s="21"/>
      <c r="D114" s="21"/>
      <c r="E114" s="21"/>
      <c r="F114" s="21"/>
      <c r="G114" s="21"/>
      <c r="H114" s="21"/>
      <c r="I114" s="21"/>
    </row>
    <row r="115" spans="1:9" ht="14.25">
      <c r="A115" s="21"/>
      <c r="B115" s="21"/>
      <c r="C115" s="21"/>
      <c r="D115" s="21"/>
      <c r="E115" s="21"/>
      <c r="F115" s="21"/>
      <c r="G115" s="21"/>
      <c r="H115" s="21"/>
      <c r="I115" s="21"/>
    </row>
    <row r="116" spans="1:9" ht="14.25">
      <c r="A116" s="21"/>
      <c r="B116" s="21"/>
      <c r="C116" s="21"/>
      <c r="D116" s="21"/>
      <c r="E116" s="21"/>
      <c r="F116" s="21"/>
      <c r="G116" s="21"/>
      <c r="H116" s="21"/>
      <c r="I116" s="21"/>
    </row>
    <row r="117" spans="1:9" ht="14.25">
      <c r="A117" s="21"/>
      <c r="B117" s="21"/>
      <c r="C117" s="21"/>
      <c r="D117" s="21"/>
      <c r="E117" s="21"/>
      <c r="F117" s="21"/>
      <c r="G117" s="21"/>
      <c r="H117" s="21"/>
      <c r="I117" s="21"/>
    </row>
    <row r="118" spans="1:9" ht="14.25">
      <c r="A118" s="21"/>
      <c r="B118" s="21"/>
      <c r="C118" s="21"/>
      <c r="D118" s="21"/>
      <c r="E118" s="21"/>
      <c r="F118" s="21"/>
      <c r="G118" s="21"/>
      <c r="H118" s="21"/>
      <c r="I118" s="21"/>
    </row>
    <row r="119" spans="1:9" ht="14.25">
      <c r="A119" s="21"/>
      <c r="B119" s="21"/>
      <c r="C119" s="21"/>
      <c r="D119" s="21"/>
      <c r="E119" s="21"/>
      <c r="F119" s="21"/>
      <c r="G119" s="21"/>
      <c r="H119" s="21"/>
      <c r="I119" s="21"/>
    </row>
    <row r="120" spans="1:9" ht="14.25">
      <c r="A120" s="21"/>
      <c r="B120" s="21"/>
      <c r="C120" s="21"/>
      <c r="D120" s="21"/>
      <c r="E120" s="21"/>
      <c r="F120" s="21"/>
      <c r="G120" s="21"/>
      <c r="H120" s="21"/>
      <c r="I120" s="21"/>
    </row>
    <row r="121" spans="1:9" ht="14.25">
      <c r="A121" s="21"/>
      <c r="B121" s="21"/>
      <c r="C121" s="21"/>
      <c r="D121" s="21"/>
      <c r="E121" s="21"/>
      <c r="F121" s="21"/>
      <c r="G121" s="21"/>
      <c r="H121" s="21"/>
      <c r="I121" s="21"/>
    </row>
    <row r="122" spans="1:9" ht="14.25">
      <c r="A122" s="21"/>
      <c r="B122" s="21"/>
      <c r="C122" s="21"/>
      <c r="D122" s="21"/>
      <c r="E122" s="21"/>
      <c r="F122" s="21"/>
      <c r="G122" s="21"/>
      <c r="H122" s="21"/>
      <c r="I122" s="21"/>
    </row>
    <row r="123" spans="4:9" ht="14.25">
      <c r="D123" s="21"/>
      <c r="E123" s="21"/>
      <c r="F123" s="21"/>
      <c r="G123" s="21"/>
      <c r="H123" s="21"/>
      <c r="I123" s="21"/>
    </row>
    <row r="124" spans="4:9" ht="14.25">
      <c r="D124" s="21"/>
      <c r="E124" s="21"/>
      <c r="F124" s="21"/>
      <c r="G124" s="21"/>
      <c r="H124" s="21"/>
      <c r="I124" s="21"/>
    </row>
    <row r="125" spans="4:9" ht="14.25">
      <c r="D125" s="21"/>
      <c r="E125" s="21"/>
      <c r="F125" s="21"/>
      <c r="G125" s="21"/>
      <c r="H125" s="21"/>
      <c r="I125" s="21"/>
    </row>
    <row r="126" spans="4:9" ht="14.25">
      <c r="D126" s="21"/>
      <c r="E126" s="21"/>
      <c r="F126" s="21"/>
      <c r="G126" s="21"/>
      <c r="H126" s="21"/>
      <c r="I126" s="21"/>
    </row>
    <row r="127" spans="4:9" ht="14.25">
      <c r="D127" s="21"/>
      <c r="E127" s="21"/>
      <c r="F127" s="21"/>
      <c r="G127" s="21"/>
      <c r="H127" s="21"/>
      <c r="I127" s="21"/>
    </row>
    <row r="128" spans="4:9" ht="14.25">
      <c r="D128" s="21"/>
      <c r="E128" s="21"/>
      <c r="F128" s="21"/>
      <c r="G128" s="21"/>
      <c r="H128" s="21"/>
      <c r="I128" s="21"/>
    </row>
    <row r="129" spans="4:9" ht="14.25">
      <c r="D129" s="21"/>
      <c r="E129" s="21"/>
      <c r="F129" s="21"/>
      <c r="G129" s="21"/>
      <c r="H129" s="21"/>
      <c r="I129" s="21"/>
    </row>
    <row r="130" spans="4:9" ht="14.25">
      <c r="D130" s="21"/>
      <c r="E130" s="21"/>
      <c r="F130" s="21"/>
      <c r="G130" s="21"/>
      <c r="H130" s="21"/>
      <c r="I130" s="21"/>
    </row>
    <row r="131" spans="4:9" ht="14.25">
      <c r="D131" s="21"/>
      <c r="E131" s="21"/>
      <c r="F131" s="21"/>
      <c r="G131" s="21"/>
      <c r="H131" s="21"/>
      <c r="I131" s="21"/>
    </row>
    <row r="132" spans="4:9" ht="14.25">
      <c r="D132" s="21"/>
      <c r="E132" s="21"/>
      <c r="F132" s="21"/>
      <c r="G132" s="21"/>
      <c r="H132" s="21"/>
      <c r="I132" s="21"/>
    </row>
  </sheetData>
  <sheetProtection/>
  <mergeCells count="13">
    <mergeCell ref="A6:C6"/>
    <mergeCell ref="A7:C7"/>
    <mergeCell ref="A2:C2"/>
    <mergeCell ref="A1:C1"/>
    <mergeCell ref="B3:C3"/>
    <mergeCell ref="B4:C4"/>
    <mergeCell ref="B5:C5"/>
    <mergeCell ref="B13:C13"/>
    <mergeCell ref="B8:C8"/>
    <mergeCell ref="B9:C9"/>
    <mergeCell ref="A10:C10"/>
    <mergeCell ref="B11:C11"/>
    <mergeCell ref="B12:C12"/>
  </mergeCells>
  <hyperlinks>
    <hyperlink ref="A12" location="'Vehicle Worksheet'!A1" display="If you would like to add an amount to the Capital Reserve based on your fleet size, fill out the &quot;Vehicle Workseet&quot; and the corret amount will fill in to the right. It will then be added to the lump sum above, if you entered one. "/>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S102"/>
  <sheetViews>
    <sheetView zoomScale="130" zoomScaleNormal="130" zoomScalePageLayoutView="0" workbookViewId="0" topLeftCell="A16">
      <selection activeCell="A24" sqref="A24:L30"/>
    </sheetView>
  </sheetViews>
  <sheetFormatPr defaultColWidth="9.140625" defaultRowHeight="15"/>
  <cols>
    <col min="1" max="1" width="51.140625" style="0" customWidth="1"/>
    <col min="2" max="2" width="13.00390625" style="0" customWidth="1"/>
    <col min="3" max="3" width="13.8515625" style="0" customWidth="1"/>
    <col min="4" max="4" width="13.421875" style="0" customWidth="1"/>
    <col min="5" max="5" width="14.57421875" style="0" customWidth="1"/>
    <col min="6" max="6" width="2.7109375" style="0" customWidth="1"/>
    <col min="7" max="7" width="14.28125" style="0" customWidth="1"/>
    <col min="8" max="8" width="9.00390625" style="0" customWidth="1"/>
    <col min="9" max="9" width="3.28125" style="0" customWidth="1"/>
    <col min="11" max="11" width="2.7109375" style="0" customWidth="1"/>
    <col min="12" max="12" width="9.00390625" style="0" customWidth="1"/>
  </cols>
  <sheetData>
    <row r="1" spans="1:19" ht="21">
      <c r="A1" s="497" t="s">
        <v>392</v>
      </c>
      <c r="B1" s="497"/>
      <c r="C1" s="497"/>
      <c r="D1" s="497"/>
      <c r="E1" s="497"/>
      <c r="F1" s="497"/>
      <c r="G1" s="498"/>
      <c r="H1" s="14"/>
      <c r="I1" s="14"/>
      <c r="J1" s="14"/>
      <c r="K1" s="14"/>
      <c r="L1" s="14"/>
      <c r="M1" s="14"/>
      <c r="N1" s="14"/>
      <c r="O1" s="14"/>
      <c r="P1" s="14"/>
      <c r="Q1" s="14"/>
      <c r="R1" s="14"/>
      <c r="S1" s="14"/>
    </row>
    <row r="2" spans="1:19" ht="15.75" thickBot="1">
      <c r="A2" s="512" t="s">
        <v>285</v>
      </c>
      <c r="B2" s="512"/>
      <c r="C2" s="512"/>
      <c r="D2" s="512"/>
      <c r="E2" s="512"/>
      <c r="F2" s="512"/>
      <c r="G2" s="513"/>
      <c r="H2" s="14"/>
      <c r="I2" s="14"/>
      <c r="J2" s="14"/>
      <c r="K2" s="14"/>
      <c r="L2" s="14"/>
      <c r="M2" s="14"/>
      <c r="N2" s="14"/>
      <c r="O2" s="14"/>
      <c r="P2" s="14"/>
      <c r="Q2" s="14"/>
      <c r="R2" s="14"/>
      <c r="S2" s="14"/>
    </row>
    <row r="3" spans="1:19" ht="15.75" customHeight="1">
      <c r="A3" s="509" t="s">
        <v>282</v>
      </c>
      <c r="B3" s="511"/>
      <c r="C3" s="280"/>
      <c r="D3" s="529" t="s">
        <v>280</v>
      </c>
      <c r="E3" s="530"/>
      <c r="F3" s="530"/>
      <c r="G3" s="531"/>
      <c r="H3" s="14"/>
      <c r="I3" s="14"/>
      <c r="J3" s="14"/>
      <c r="K3" s="14"/>
      <c r="L3" s="14"/>
      <c r="M3" s="14"/>
      <c r="N3" s="14"/>
      <c r="O3" s="14"/>
      <c r="P3" s="14"/>
      <c r="Q3" s="14"/>
      <c r="R3" s="14"/>
      <c r="S3" s="14"/>
    </row>
    <row r="4" spans="1:19" ht="14.25">
      <c r="A4" s="275" t="s">
        <v>286</v>
      </c>
      <c r="B4" s="330">
        <f>Expenses!E174</f>
        <v>158447</v>
      </c>
      <c r="C4" s="269"/>
      <c r="D4" s="514" t="s">
        <v>258</v>
      </c>
      <c r="E4" s="515"/>
      <c r="F4" s="532">
        <f>OpStats!B3</f>
        <v>18000</v>
      </c>
      <c r="G4" s="533"/>
      <c r="H4" s="17"/>
      <c r="I4" s="17"/>
      <c r="J4" s="14"/>
      <c r="K4" s="14"/>
      <c r="L4" s="14"/>
      <c r="M4" s="14"/>
      <c r="N4" s="14"/>
      <c r="O4" s="14"/>
      <c r="P4" s="14"/>
      <c r="Q4" s="14"/>
      <c r="R4" s="14"/>
      <c r="S4" s="14"/>
    </row>
    <row r="5" spans="1:19" ht="14.25">
      <c r="A5" s="275" t="s">
        <v>287</v>
      </c>
      <c r="B5" s="330">
        <f>Expenses!G171</f>
        <v>439157</v>
      </c>
      <c r="C5" s="269"/>
      <c r="D5" s="514" t="s">
        <v>257</v>
      </c>
      <c r="E5" s="515"/>
      <c r="F5" s="532">
        <f>OpStats!B4</f>
        <v>485000</v>
      </c>
      <c r="G5" s="533"/>
      <c r="H5" s="17"/>
      <c r="I5" s="17"/>
      <c r="J5" s="14"/>
      <c r="K5" s="14"/>
      <c r="L5" s="14"/>
      <c r="M5" s="14"/>
      <c r="N5" s="14"/>
      <c r="O5" s="14"/>
      <c r="P5" s="14"/>
      <c r="Q5" s="14"/>
      <c r="R5" s="14"/>
      <c r="S5" s="14"/>
    </row>
    <row r="6" spans="1:19" ht="15" thickBot="1">
      <c r="A6" s="275" t="s">
        <v>288</v>
      </c>
      <c r="B6" s="330">
        <f>Expenses!H171</f>
        <v>147871</v>
      </c>
      <c r="C6" s="269"/>
      <c r="D6" s="507" t="s">
        <v>259</v>
      </c>
      <c r="E6" s="508"/>
      <c r="F6" s="534">
        <f>OpStats!B5</f>
        <v>42000</v>
      </c>
      <c r="G6" s="535"/>
      <c r="H6" s="17"/>
      <c r="I6" s="17"/>
      <c r="J6" s="14"/>
      <c r="K6" s="14"/>
      <c r="L6" s="14"/>
      <c r="M6" s="14"/>
      <c r="N6" s="14"/>
      <c r="O6" s="14"/>
      <c r="P6" s="14"/>
      <c r="Q6" s="14"/>
      <c r="R6" s="14"/>
      <c r="S6" s="14"/>
    </row>
    <row r="7" spans="1:19" ht="15.75" customHeight="1" thickBot="1">
      <c r="A7" s="275" t="s">
        <v>289</v>
      </c>
      <c r="B7" s="330">
        <f>SUM(B4:B6)</f>
        <v>745475</v>
      </c>
      <c r="C7" s="269"/>
      <c r="D7" s="269"/>
      <c r="E7" s="269"/>
      <c r="F7" s="269"/>
      <c r="G7" s="269"/>
      <c r="H7" s="281"/>
      <c r="I7" s="16"/>
      <c r="J7" s="14"/>
      <c r="K7" s="14"/>
      <c r="L7" s="14"/>
      <c r="M7" s="14"/>
      <c r="N7" s="14"/>
      <c r="O7" s="14"/>
      <c r="P7" s="14"/>
      <c r="Q7" s="14"/>
      <c r="R7" s="14"/>
      <c r="S7" s="14"/>
    </row>
    <row r="8" spans="1:19" ht="15">
      <c r="A8" s="277" t="s">
        <v>307</v>
      </c>
      <c r="B8" s="276">
        <f>B7+F10</f>
        <v>803387.66</v>
      </c>
      <c r="C8" s="269"/>
      <c r="D8" s="509" t="s">
        <v>283</v>
      </c>
      <c r="E8" s="510"/>
      <c r="F8" s="510"/>
      <c r="G8" s="511"/>
      <c r="H8" s="14"/>
      <c r="I8" s="14"/>
      <c r="J8" s="14"/>
      <c r="K8" s="14"/>
      <c r="L8" s="14"/>
      <c r="M8" s="14"/>
      <c r="N8" s="14"/>
      <c r="O8" s="14"/>
      <c r="P8" s="14"/>
      <c r="Q8" s="14"/>
      <c r="R8" s="14"/>
      <c r="S8" s="14"/>
    </row>
    <row r="9" spans="1:19" ht="14.25">
      <c r="A9" s="277" t="s">
        <v>308</v>
      </c>
      <c r="B9" s="276">
        <f>_xlfn.IFERROR(B7+F11,"")</f>
        <v>761276.1900666667</v>
      </c>
      <c r="C9" s="269"/>
      <c r="D9" s="514" t="s">
        <v>281</v>
      </c>
      <c r="E9" s="515"/>
      <c r="F9" s="503">
        <f>'Grant and Reserve Info'!B5</f>
        <v>166348.4</v>
      </c>
      <c r="G9" s="504"/>
      <c r="H9" s="14"/>
      <c r="I9" s="14"/>
      <c r="J9" s="14"/>
      <c r="K9" s="14"/>
      <c r="L9" s="14"/>
      <c r="M9" s="14"/>
      <c r="N9" s="14"/>
      <c r="O9" s="14"/>
      <c r="P9" s="14"/>
      <c r="Q9" s="14"/>
      <c r="R9" s="14"/>
      <c r="S9" s="14"/>
    </row>
    <row r="10" spans="1:19" ht="14.25">
      <c r="A10" s="277" t="s">
        <v>311</v>
      </c>
      <c r="B10" s="276">
        <f>_xlfn.IFERROR(B7+F10+F11,"")</f>
        <v>819188.8500666667</v>
      </c>
      <c r="C10" s="269"/>
      <c r="D10" s="271" t="s">
        <v>284</v>
      </c>
      <c r="E10" s="272"/>
      <c r="F10" s="505">
        <f>'Grant and Reserve Info'!B9</f>
        <v>57912.66</v>
      </c>
      <c r="G10" s="506"/>
      <c r="H10" s="14"/>
      <c r="I10" s="14"/>
      <c r="J10" s="14"/>
      <c r="K10" s="14"/>
      <c r="L10" s="14"/>
      <c r="M10" s="14"/>
      <c r="N10" s="14"/>
      <c r="O10" s="14"/>
      <c r="P10" s="14"/>
      <c r="Q10" s="14"/>
      <c r="R10" s="14"/>
      <c r="S10" s="14"/>
    </row>
    <row r="11" spans="1:19" ht="15" thickBot="1">
      <c r="A11" s="275" t="s">
        <v>313</v>
      </c>
      <c r="B11" s="330">
        <f>B7-F9</f>
        <v>579126.6</v>
      </c>
      <c r="C11" s="270"/>
      <c r="D11" s="273" t="s">
        <v>304</v>
      </c>
      <c r="E11" s="274"/>
      <c r="F11" s="536">
        <f>_xlfn.IFERROR('Grant and Reserve Info'!B13,"")</f>
        <v>15801.190066666666</v>
      </c>
      <c r="G11" s="537"/>
      <c r="H11" s="14"/>
      <c r="I11" s="14"/>
      <c r="J11" s="14"/>
      <c r="K11" s="14"/>
      <c r="L11" s="14"/>
      <c r="M11" s="14"/>
      <c r="N11" s="14"/>
      <c r="O11" s="14"/>
      <c r="P11" s="14"/>
      <c r="Q11" s="14"/>
      <c r="R11" s="14"/>
      <c r="S11" s="14"/>
    </row>
    <row r="12" spans="1:19" ht="14.25">
      <c r="A12" s="277" t="s">
        <v>309</v>
      </c>
      <c r="B12" s="276">
        <f>B11+F10</f>
        <v>637039.26</v>
      </c>
      <c r="C12" s="270"/>
      <c r="D12" s="527"/>
      <c r="E12" s="527"/>
      <c r="F12" s="527"/>
      <c r="G12" s="527"/>
      <c r="H12" s="281"/>
      <c r="I12" s="16"/>
      <c r="J12" s="14"/>
      <c r="K12" s="14"/>
      <c r="L12" s="14"/>
      <c r="M12" s="14"/>
      <c r="N12" s="14"/>
      <c r="O12" s="14"/>
      <c r="P12" s="14"/>
      <c r="Q12" s="14"/>
      <c r="R12" s="14"/>
      <c r="S12" s="14"/>
    </row>
    <row r="13" spans="1:19" ht="14.25">
      <c r="A13" s="277" t="s">
        <v>310</v>
      </c>
      <c r="B13" s="276">
        <f>_xlfn.IFERROR(B11+F11,"")</f>
        <v>594927.7900666667</v>
      </c>
      <c r="C13" s="270"/>
      <c r="D13" s="527"/>
      <c r="E13" s="527"/>
      <c r="F13" s="527"/>
      <c r="G13" s="528"/>
      <c r="H13" s="14"/>
      <c r="I13" s="14"/>
      <c r="J13" s="14"/>
      <c r="K13" s="14"/>
      <c r="L13" s="14"/>
      <c r="M13" s="14"/>
      <c r="N13" s="14"/>
      <c r="O13" s="14"/>
      <c r="P13" s="14"/>
      <c r="Q13" s="14"/>
      <c r="R13" s="14"/>
      <c r="S13" s="14"/>
    </row>
    <row r="14" spans="1:19" ht="15" thickBot="1">
      <c r="A14" s="278" t="s">
        <v>312</v>
      </c>
      <c r="B14" s="279">
        <f>_xlfn.IFERROR(B11+F11+F10,"")</f>
        <v>652840.4500666667</v>
      </c>
      <c r="C14" s="282"/>
      <c r="D14" s="283"/>
      <c r="E14" s="283"/>
      <c r="F14" s="283"/>
      <c r="G14" s="284"/>
      <c r="H14" s="14"/>
      <c r="I14" s="14"/>
      <c r="J14" s="14"/>
      <c r="K14" s="14"/>
      <c r="L14" s="14"/>
      <c r="M14" s="14"/>
      <c r="N14" s="14"/>
      <c r="O14" s="14"/>
      <c r="P14" s="14"/>
      <c r="Q14" s="14"/>
      <c r="R14" s="14"/>
      <c r="S14" s="14"/>
    </row>
    <row r="15" spans="1:19" ht="3.75" customHeight="1" thickBot="1">
      <c r="A15" s="14"/>
      <c r="B15" s="15"/>
      <c r="C15" s="14"/>
      <c r="D15" s="14"/>
      <c r="E15" s="14"/>
      <c r="F15" s="14"/>
      <c r="G15" s="14"/>
      <c r="H15" s="15"/>
      <c r="I15" s="15"/>
      <c r="J15" s="14"/>
      <c r="K15" s="14"/>
      <c r="L15" s="14"/>
      <c r="M15" s="14"/>
      <c r="N15" s="14"/>
      <c r="O15" s="14"/>
      <c r="P15" s="14"/>
      <c r="Q15" s="14"/>
      <c r="R15" s="14"/>
      <c r="S15" s="14"/>
    </row>
    <row r="16" spans="1:19" ht="15">
      <c r="A16" s="521" t="s">
        <v>444</v>
      </c>
      <c r="B16" s="522"/>
      <c r="C16" s="522"/>
      <c r="D16" s="522"/>
      <c r="E16" s="522"/>
      <c r="F16" s="522"/>
      <c r="G16" s="522"/>
      <c r="H16" s="522"/>
      <c r="I16" s="522"/>
      <c r="J16" s="522"/>
      <c r="K16" s="522"/>
      <c r="L16" s="523"/>
      <c r="M16" s="14"/>
      <c r="N16" s="14"/>
      <c r="O16" s="14"/>
      <c r="P16" s="14"/>
      <c r="Q16" s="14"/>
      <c r="R16" s="14"/>
      <c r="S16" s="14"/>
    </row>
    <row r="17" spans="1:19" ht="14.25">
      <c r="A17" s="526"/>
      <c r="B17" s="501" t="str">
        <f>"Per "&amp;OpStats!B6&amp;" Hour"</f>
        <v>Per Service Hour</v>
      </c>
      <c r="C17" s="501" t="str">
        <f>"Per "&amp;OpStats!B6&amp;" Mile"</f>
        <v>Per Service Mile</v>
      </c>
      <c r="D17" s="501" t="s">
        <v>461</v>
      </c>
      <c r="E17" s="516" t="str">
        <f>"Per "&amp;OpStats!B6&amp;" Mile and Hour"</f>
        <v>Per Service Mile and Hour</v>
      </c>
      <c r="F17" s="517"/>
      <c r="G17" s="517"/>
      <c r="H17" s="518" t="str">
        <f>"Per "&amp;OpStats!B6&amp;" Mile/Hour/Passenger"</f>
        <v>Per Service Mile/Hour/Passenger</v>
      </c>
      <c r="I17" s="519"/>
      <c r="J17" s="519"/>
      <c r="K17" s="519"/>
      <c r="L17" s="520"/>
      <c r="M17" s="14"/>
      <c r="N17" s="14"/>
      <c r="O17" s="14"/>
      <c r="P17" s="14"/>
      <c r="Q17" s="14"/>
      <c r="R17" s="14"/>
      <c r="S17" s="14"/>
    </row>
    <row r="18" spans="1:19" ht="16.5" customHeight="1">
      <c r="A18" s="526"/>
      <c r="B18" s="502"/>
      <c r="C18" s="502"/>
      <c r="D18" s="502"/>
      <c r="E18" s="10" t="s">
        <v>261</v>
      </c>
      <c r="F18" s="11"/>
      <c r="G18" s="356" t="s">
        <v>260</v>
      </c>
      <c r="H18" s="367" t="s">
        <v>261</v>
      </c>
      <c r="I18" s="368"/>
      <c r="J18" s="368" t="s">
        <v>260</v>
      </c>
      <c r="K18" s="369"/>
      <c r="L18" s="370" t="s">
        <v>450</v>
      </c>
      <c r="M18" s="14"/>
      <c r="N18" s="14"/>
      <c r="O18" s="14"/>
      <c r="P18" s="14"/>
      <c r="Q18" s="14"/>
      <c r="R18" s="14"/>
      <c r="S18" s="14"/>
    </row>
    <row r="19" spans="1:19" ht="14.25">
      <c r="A19" s="8" t="s">
        <v>270</v>
      </c>
      <c r="B19" s="341">
        <f>_xlfn.IFERROR(B11/$F$4,"")</f>
        <v>32.1737</v>
      </c>
      <c r="C19" s="341">
        <f>_xlfn.IFERROR(B11/$F$5,"")</f>
        <v>1.1940754639175257</v>
      </c>
      <c r="D19" s="342">
        <f>_xlfn.IFERROR(B11/$F$6,"")</f>
        <v>13.788728571428571</v>
      </c>
      <c r="E19" s="343">
        <f>_xlfn.IFERROR('Calculations-AdminONLY'!B14,"")</f>
        <v>24.06921913588449</v>
      </c>
      <c r="F19" s="344" t="s">
        <v>316</v>
      </c>
      <c r="G19" s="357">
        <f>_xlfn.IFERROR('Calculations-AdminONLY'!B15,"")</f>
        <v>0.3007848568125344</v>
      </c>
      <c r="H19" s="371">
        <f>_xlfn.IFERROR('Calculations-AdminONLY'!B18,"")</f>
        <v>24.39761111111111</v>
      </c>
      <c r="I19" s="372" t="s">
        <v>316</v>
      </c>
      <c r="J19" s="374">
        <f>_xlfn.IFERROR('Calculations-AdminONLY'!B19,"")</f>
        <v>0.3048886597938144</v>
      </c>
      <c r="K19" s="373" t="s">
        <v>316</v>
      </c>
      <c r="L19" s="376">
        <f>_xlfn.IFERROR('Calculations-AdminONLY'!B20,"")</f>
        <v>-0.18812857142857128</v>
      </c>
      <c r="M19" s="14"/>
      <c r="N19" s="14"/>
      <c r="O19" s="14"/>
      <c r="P19" s="14"/>
      <c r="Q19" s="14"/>
      <c r="R19" s="14"/>
      <c r="S19" s="14"/>
    </row>
    <row r="20" spans="1:19" ht="14.25">
      <c r="A20" s="8" t="s">
        <v>278</v>
      </c>
      <c r="B20" s="341">
        <f>_xlfn.IFERROR(B12/$F$4,"")</f>
        <v>35.39107</v>
      </c>
      <c r="C20" s="341">
        <f>_xlfn.IFERROR(B12/$F$5,"")</f>
        <v>1.3134830103092783</v>
      </c>
      <c r="D20" s="342">
        <f>_xlfn.IFERROR(B12/$F$6,"")</f>
        <v>15.167601428571428</v>
      </c>
      <c r="E20" s="343">
        <f>_xlfn.IFERROR('Calculations-AdminONLY'!C14,"")</f>
        <v>26.47614104947294</v>
      </c>
      <c r="F20" s="344" t="s">
        <v>316</v>
      </c>
      <c r="G20" s="357">
        <f>_xlfn.IFERROR('Calculations-AdminONLY'!C15,"")</f>
        <v>0.33086334249378785</v>
      </c>
      <c r="H20" s="371">
        <f>H19</f>
        <v>24.39761111111111</v>
      </c>
      <c r="I20" s="372" t="s">
        <v>316</v>
      </c>
      <c r="J20" s="374">
        <f>J19</f>
        <v>0.3048886597938144</v>
      </c>
      <c r="K20" s="373" t="s">
        <v>316</v>
      </c>
      <c r="L20" s="376">
        <f>_xlfn.IFERROR('Calculations-AdminONLY'!C20,"")</f>
        <v>1.190744285714286</v>
      </c>
      <c r="M20" s="14"/>
      <c r="N20" s="14"/>
      <c r="O20" s="14"/>
      <c r="P20" s="14"/>
      <c r="Q20" s="14"/>
      <c r="R20" s="14"/>
      <c r="S20" s="14"/>
    </row>
    <row r="21" spans="1:19" ht="14.25">
      <c r="A21" s="8" t="s">
        <v>279</v>
      </c>
      <c r="B21" s="341">
        <f>_xlfn.IFERROR(B13/$F$4,"")</f>
        <v>33.05154389259259</v>
      </c>
      <c r="C21" s="341">
        <f>_xlfn.IFERROR(B13/$F$5,"")</f>
        <v>1.226655237250859</v>
      </c>
      <c r="D21" s="342">
        <f>_xlfn.IFERROR(B13/$F$6,"")</f>
        <v>14.164947382539683</v>
      </c>
      <c r="E21" s="343">
        <f>_xlfn.IFERROR('Calculations-AdminONLY'!D14,"")</f>
        <v>24.725936175513407</v>
      </c>
      <c r="F21" s="344" t="s">
        <v>316</v>
      </c>
      <c r="G21" s="357">
        <f>_xlfn.IFERROR('Calculations-AdminONLY'!D15,"")</f>
        <v>0.3089916266132481</v>
      </c>
      <c r="H21" s="371">
        <f>H19</f>
        <v>24.39761111111111</v>
      </c>
      <c r="I21" s="372" t="s">
        <v>316</v>
      </c>
      <c r="J21" s="374">
        <f>J19</f>
        <v>0.3048886597938144</v>
      </c>
      <c r="K21" s="373" t="s">
        <v>316</v>
      </c>
      <c r="L21" s="376">
        <f>_xlfn.IFERROR('Calculations-AdminONLY'!D20,"")</f>
        <v>0.1880902396825397</v>
      </c>
      <c r="M21" s="14"/>
      <c r="N21" s="14"/>
      <c r="O21" s="14"/>
      <c r="P21" s="14"/>
      <c r="Q21" s="14"/>
      <c r="R21" s="14"/>
      <c r="S21" s="14"/>
    </row>
    <row r="22" spans="1:19" ht="15" thickBot="1">
      <c r="A22" s="9" t="s">
        <v>314</v>
      </c>
      <c r="B22" s="341">
        <f>_xlfn.IFERROR(B14/$F$4,"")</f>
        <v>36.26891389259259</v>
      </c>
      <c r="C22" s="341">
        <f>_xlfn.IFERROR(B14/$F$5,"")</f>
        <v>1.3460627836426118</v>
      </c>
      <c r="D22" s="342">
        <f>_xlfn.IFERROR(B14/$F$6,"")</f>
        <v>15.54382023968254</v>
      </c>
      <c r="E22" s="346">
        <f>_xlfn.IFERROR('Calculations-AdminONLY'!E14,"")</f>
        <v>27.132858089101855</v>
      </c>
      <c r="F22" s="347" t="s">
        <v>316</v>
      </c>
      <c r="G22" s="358">
        <f>_xlfn.IFERROR('Calculations-AdminONLY'!E15,"")</f>
        <v>0.3390701122945015</v>
      </c>
      <c r="H22" s="364">
        <f>H19</f>
        <v>24.39761111111111</v>
      </c>
      <c r="I22" s="365" t="s">
        <v>316</v>
      </c>
      <c r="J22" s="375">
        <f>J19</f>
        <v>0.3048886597938144</v>
      </c>
      <c r="K22" s="366" t="s">
        <v>316</v>
      </c>
      <c r="L22" s="377">
        <f>_xlfn.IFERROR('Calculations-AdminONLY'!E20,"")</f>
        <v>1.566963096825397</v>
      </c>
      <c r="M22" s="14"/>
      <c r="N22" s="14"/>
      <c r="O22" s="14"/>
      <c r="P22" s="14"/>
      <c r="Q22" s="14"/>
      <c r="R22" s="14"/>
      <c r="S22" s="14"/>
    </row>
    <row r="23" spans="1:19" ht="8.25" customHeight="1">
      <c r="A23" s="14"/>
      <c r="B23" s="14"/>
      <c r="C23" s="14"/>
      <c r="D23" s="14"/>
      <c r="E23" s="14"/>
      <c r="F23" s="14"/>
      <c r="G23" s="14"/>
      <c r="H23" s="281"/>
      <c r="I23" s="16"/>
      <c r="J23" s="14"/>
      <c r="K23" s="14"/>
      <c r="L23" s="14"/>
      <c r="M23" s="14"/>
      <c r="N23" s="14"/>
      <c r="O23" s="14"/>
      <c r="P23" s="14"/>
      <c r="Q23" s="14"/>
      <c r="R23" s="14"/>
      <c r="S23" s="14"/>
    </row>
    <row r="24" spans="1:19" ht="15">
      <c r="A24" s="524" t="s">
        <v>443</v>
      </c>
      <c r="B24" s="525"/>
      <c r="C24" s="525"/>
      <c r="D24" s="525"/>
      <c r="E24" s="525"/>
      <c r="F24" s="525"/>
      <c r="G24" s="525"/>
      <c r="H24" s="525"/>
      <c r="I24" s="525"/>
      <c r="J24" s="525"/>
      <c r="K24" s="525"/>
      <c r="L24" s="525"/>
      <c r="M24" s="14"/>
      <c r="N24" s="14"/>
      <c r="O24" s="14"/>
      <c r="P24" s="14"/>
      <c r="Q24" s="14"/>
      <c r="R24" s="14"/>
      <c r="S24" s="14"/>
    </row>
    <row r="25" spans="1:19" ht="14.25">
      <c r="A25" s="526"/>
      <c r="B25" s="501" t="str">
        <f>"Per "&amp;OpStats!B6&amp;" Hour"</f>
        <v>Per Service Hour</v>
      </c>
      <c r="C25" s="501" t="str">
        <f>"Per "&amp;OpStats!B6&amp;" Mile"</f>
        <v>Per Service Mile</v>
      </c>
      <c r="D25" s="501" t="s">
        <v>461</v>
      </c>
      <c r="E25" s="516" t="str">
        <f>"Per "&amp;OpStats!B6&amp;" Mile and Hour"</f>
        <v>Per Service Mile and Hour</v>
      </c>
      <c r="F25" s="517"/>
      <c r="G25" s="517"/>
      <c r="H25" s="518" t="str">
        <f>"Per "&amp;OpStats!B6&amp;" Mile/Hour/Passenger"</f>
        <v>Per Service Mile/Hour/Passenger</v>
      </c>
      <c r="I25" s="519"/>
      <c r="J25" s="519"/>
      <c r="K25" s="519"/>
      <c r="L25" s="520"/>
      <c r="M25" s="14"/>
      <c r="N25" s="14"/>
      <c r="O25" s="14"/>
      <c r="P25" s="14"/>
      <c r="Q25" s="14"/>
      <c r="R25" s="14"/>
      <c r="S25" s="14"/>
    </row>
    <row r="26" spans="1:19" ht="17.25" customHeight="1">
      <c r="A26" s="526"/>
      <c r="B26" s="502"/>
      <c r="C26" s="502"/>
      <c r="D26" s="502"/>
      <c r="E26" s="13" t="s">
        <v>261</v>
      </c>
      <c r="F26" s="11"/>
      <c r="G26" s="12" t="s">
        <v>260</v>
      </c>
      <c r="H26" s="367" t="s">
        <v>261</v>
      </c>
      <c r="I26" s="368"/>
      <c r="J26" s="368" t="s">
        <v>260</v>
      </c>
      <c r="K26" s="369"/>
      <c r="L26" s="370" t="s">
        <v>450</v>
      </c>
      <c r="M26" s="14"/>
      <c r="N26" s="14"/>
      <c r="O26" s="14"/>
      <c r="P26" s="14"/>
      <c r="Q26" s="14"/>
      <c r="R26" s="14"/>
      <c r="S26" s="14"/>
    </row>
    <row r="27" spans="1:19" ht="14.25">
      <c r="A27" s="8" t="s">
        <v>270</v>
      </c>
      <c r="B27" s="341">
        <f>_xlfn.IFERROR(B7/F4,"")</f>
        <v>41.415277777777774</v>
      </c>
      <c r="C27" s="341">
        <f>_xlfn.IFERROR(B7/F5,"")</f>
        <v>1.537061855670103</v>
      </c>
      <c r="D27" s="342">
        <f>_xlfn.IFERROR(B7/F6,"")</f>
        <v>17.749404761904763</v>
      </c>
      <c r="E27" s="343">
        <f>_xlfn.IFERROR('Calculations-AdminONLY'!B33,"")</f>
        <v>30.982864774858367</v>
      </c>
      <c r="F27" s="344" t="s">
        <v>316</v>
      </c>
      <c r="G27" s="345">
        <f>_xlfn.IFERROR('Calculations-AdminONLY'!B34,"")</f>
        <v>0.3871823382526793</v>
      </c>
      <c r="H27" s="371">
        <f>H19</f>
        <v>24.39761111111111</v>
      </c>
      <c r="I27" s="372" t="s">
        <v>316</v>
      </c>
      <c r="J27" s="374">
        <f>J19</f>
        <v>0.3048886597938144</v>
      </c>
      <c r="K27" s="373" t="s">
        <v>316</v>
      </c>
      <c r="L27" s="376">
        <f>_xlfn.IFERROR('Calculations-AdminONLY'!B39,"")</f>
        <v>3.7725476190476193</v>
      </c>
      <c r="M27" s="14"/>
      <c r="N27" s="14"/>
      <c r="O27" s="14"/>
      <c r="P27" s="14"/>
      <c r="Q27" s="14"/>
      <c r="R27" s="14"/>
      <c r="S27" s="14"/>
    </row>
    <row r="28" spans="1:19" ht="14.25">
      <c r="A28" s="8" t="s">
        <v>278</v>
      </c>
      <c r="B28" s="341">
        <f>_xlfn.IFERROR((('Grant and Reserve Info'!$B$8*B27)/100)+B27,"")</f>
        <v>45.55680555555555</v>
      </c>
      <c r="C28" s="341">
        <f>_xlfn.IFERROR((('Grant and Reserve Info'!$B$8*C27)/100)+C27,"")</f>
        <v>1.6907680412371133</v>
      </c>
      <c r="D28" s="342">
        <f>_xlfn.IFERROR((('Grant and Reserve Info'!$B$8*D27)/100)+D27,"")</f>
        <v>19.52434523809524</v>
      </c>
      <c r="E28" s="343">
        <f>_xlfn.IFERROR('Calculations-AdminONLY'!C33,"")</f>
        <v>33.38978668844681</v>
      </c>
      <c r="F28" s="344" t="s">
        <v>316</v>
      </c>
      <c r="G28" s="345">
        <f>_xlfn.IFERROR('Calculations-AdminONLY'!C34,"")</f>
        <v>0.4172608239339327</v>
      </c>
      <c r="H28" s="371">
        <f>H19</f>
        <v>24.39761111111111</v>
      </c>
      <c r="I28" s="372" t="s">
        <v>316</v>
      </c>
      <c r="J28" s="374">
        <f>J19</f>
        <v>0.3048886597938144</v>
      </c>
      <c r="K28" s="373" t="s">
        <v>316</v>
      </c>
      <c r="L28" s="376">
        <f>_xlfn.IFERROR('Calculations-AdminONLY'!C39,"")</f>
        <v>5.151420476190476</v>
      </c>
      <c r="M28" s="14"/>
      <c r="N28" s="14"/>
      <c r="O28" s="14"/>
      <c r="P28" s="14"/>
      <c r="Q28" s="14"/>
      <c r="R28" s="14"/>
      <c r="S28" s="14"/>
    </row>
    <row r="29" spans="1:19" ht="14.25">
      <c r="A29" s="8" t="s">
        <v>279</v>
      </c>
      <c r="B29" s="341">
        <f>_xlfn.IFERROR(B9/F4,"")</f>
        <v>42.29312167037037</v>
      </c>
      <c r="C29" s="341">
        <f>_xlfn.IFERROR(B9/F5,"")</f>
        <v>1.5696416290034365</v>
      </c>
      <c r="D29" s="342">
        <f>_xlfn.IFERROR(B9/F6,"")</f>
        <v>18.125623573015872</v>
      </c>
      <c r="E29" s="343">
        <f>_xlfn.IFERROR('Calculations-AdminONLY'!D33,"")</f>
        <v>31.639581814487283</v>
      </c>
      <c r="F29" s="344" t="s">
        <v>316</v>
      </c>
      <c r="G29" s="345">
        <f>_xlfn.IFERROR('Calculations-AdminONLY'!D34,"")</f>
        <v>0.39538910805339295</v>
      </c>
      <c r="H29" s="371">
        <f>H19</f>
        <v>24.39761111111111</v>
      </c>
      <c r="I29" s="372" t="s">
        <v>316</v>
      </c>
      <c r="J29" s="374">
        <f>J19</f>
        <v>0.3048886597938144</v>
      </c>
      <c r="K29" s="373" t="s">
        <v>316</v>
      </c>
      <c r="L29" s="376">
        <f>_xlfn.IFERROR('Calculations-AdminONLY'!D39,"")</f>
        <v>4.14876643015873</v>
      </c>
      <c r="M29" s="14"/>
      <c r="N29" s="14"/>
      <c r="O29" s="14"/>
      <c r="P29" s="14"/>
      <c r="Q29" s="14"/>
      <c r="R29" s="14"/>
      <c r="S29" s="14"/>
    </row>
    <row r="30" spans="1:19" ht="15" thickBot="1">
      <c r="A30" s="9" t="s">
        <v>314</v>
      </c>
      <c r="B30" s="349">
        <f>_xlfn.IFERROR((('Grant and Reserve Info'!$B$8*B27)/100)+B29,"")</f>
        <v>46.43464944814814</v>
      </c>
      <c r="C30" s="349">
        <f>_xlfn.IFERROR((('Grant and Reserve Info'!$B$8*C27)/100)+C29,"")</f>
        <v>1.7233478145704468</v>
      </c>
      <c r="D30" s="350">
        <f>_xlfn.IFERROR((('Grant and Reserve Info'!$B$8*D27)/100)+D29,"")</f>
        <v>19.90056404920635</v>
      </c>
      <c r="E30" s="346">
        <f>_xlfn.IFERROR('Calculations-AdminONLY'!E33,"")</f>
        <v>34.04650372807573</v>
      </c>
      <c r="F30" s="347" t="s">
        <v>316</v>
      </c>
      <c r="G30" s="348">
        <f>_xlfn.IFERROR('Calculations-AdminONLY'!E34,"")</f>
        <v>0.4254675937346464</v>
      </c>
      <c r="H30" s="364">
        <f>H19</f>
        <v>24.39761111111111</v>
      </c>
      <c r="I30" s="365" t="s">
        <v>316</v>
      </c>
      <c r="J30" s="375">
        <f>J19</f>
        <v>0.3048886597938144</v>
      </c>
      <c r="K30" s="366" t="s">
        <v>316</v>
      </c>
      <c r="L30" s="377">
        <f>_xlfn.IFERROR('Calculations-AdminONLY'!E39,"")</f>
        <v>5.527639287301588</v>
      </c>
      <c r="M30" s="14"/>
      <c r="N30" s="14"/>
      <c r="O30" s="14"/>
      <c r="P30" s="14"/>
      <c r="Q30" s="14"/>
      <c r="R30" s="14"/>
      <c r="S30" s="14"/>
    </row>
    <row r="31" spans="1:19" ht="14.25">
      <c r="A31" s="14"/>
      <c r="B31" s="14"/>
      <c r="C31" s="14"/>
      <c r="D31" s="14"/>
      <c r="E31" s="14"/>
      <c r="F31" s="14"/>
      <c r="G31" s="14"/>
      <c r="H31" s="14"/>
      <c r="I31" s="14"/>
      <c r="J31" s="14"/>
      <c r="K31" s="14"/>
      <c r="L31" s="14"/>
      <c r="M31" s="14"/>
      <c r="N31" s="14"/>
      <c r="O31" s="14"/>
      <c r="P31" s="14"/>
      <c r="Q31" s="14"/>
      <c r="R31" s="14"/>
      <c r="S31" s="14"/>
    </row>
    <row r="32" spans="1:19" ht="14.25">
      <c r="A32" s="14"/>
      <c r="B32" s="15"/>
      <c r="C32" s="14"/>
      <c r="D32" s="14"/>
      <c r="E32" s="14"/>
      <c r="F32" s="14"/>
      <c r="G32" s="14"/>
      <c r="H32" s="14"/>
      <c r="I32" s="14"/>
      <c r="J32" s="14"/>
      <c r="K32" s="14"/>
      <c r="L32" s="14"/>
      <c r="M32" s="14"/>
      <c r="N32" s="14"/>
      <c r="O32" s="14"/>
      <c r="P32" s="14"/>
      <c r="Q32" s="14"/>
      <c r="R32" s="14"/>
      <c r="S32" s="14"/>
    </row>
    <row r="33" spans="1:19" ht="14.25">
      <c r="A33" s="14"/>
      <c r="B33" s="16"/>
      <c r="C33" s="44"/>
      <c r="D33" s="16"/>
      <c r="E33" s="16"/>
      <c r="F33" s="14"/>
      <c r="G33" s="14"/>
      <c r="H33" s="14"/>
      <c r="I33" s="14"/>
      <c r="J33" s="14"/>
      <c r="K33" s="14"/>
      <c r="L33" s="14"/>
      <c r="M33" s="14"/>
      <c r="N33" s="14"/>
      <c r="O33" s="14"/>
      <c r="P33" s="14"/>
      <c r="Q33" s="14"/>
      <c r="R33" s="14"/>
      <c r="S33" s="14"/>
    </row>
    <row r="34" spans="1:19" ht="14.25">
      <c r="A34" s="14"/>
      <c r="B34" s="16"/>
      <c r="C34" s="18"/>
      <c r="D34" s="16"/>
      <c r="E34" s="16"/>
      <c r="F34" s="14"/>
      <c r="G34" s="14"/>
      <c r="H34" s="14"/>
      <c r="I34" s="14"/>
      <c r="J34" s="14"/>
      <c r="K34" s="14"/>
      <c r="L34" s="14"/>
      <c r="M34" s="14"/>
      <c r="N34" s="14"/>
      <c r="O34" s="14"/>
      <c r="P34" s="14"/>
      <c r="Q34" s="14"/>
      <c r="R34" s="14"/>
      <c r="S34" s="14"/>
    </row>
    <row r="35" spans="1:19" ht="14.25">
      <c r="A35" s="14"/>
      <c r="B35" s="16"/>
      <c r="C35" s="18"/>
      <c r="D35" s="16"/>
      <c r="E35" s="16"/>
      <c r="F35" s="14"/>
      <c r="G35" s="15"/>
      <c r="H35" s="14"/>
      <c r="I35" s="14"/>
      <c r="J35" s="14"/>
      <c r="K35" s="14"/>
      <c r="L35" s="14"/>
      <c r="M35" s="14"/>
      <c r="N35" s="14"/>
      <c r="O35" s="14"/>
      <c r="P35" s="14"/>
      <c r="Q35" s="14"/>
      <c r="R35" s="14"/>
      <c r="S35" s="14"/>
    </row>
    <row r="36" spans="1:19" ht="14.25">
      <c r="A36" s="14"/>
      <c r="B36" s="16"/>
      <c r="C36" s="16"/>
      <c r="D36" s="16"/>
      <c r="E36" s="16"/>
      <c r="F36" s="14"/>
      <c r="G36" s="14"/>
      <c r="H36" s="14"/>
      <c r="I36" s="14"/>
      <c r="J36" s="14"/>
      <c r="K36" s="14"/>
      <c r="L36" s="14"/>
      <c r="M36" s="14"/>
      <c r="N36" s="14"/>
      <c r="O36" s="14"/>
      <c r="P36" s="14"/>
      <c r="Q36" s="14"/>
      <c r="R36" s="14"/>
      <c r="S36" s="14"/>
    </row>
    <row r="37" spans="1:19" ht="14.25">
      <c r="A37" s="14"/>
      <c r="B37" s="16"/>
      <c r="C37" s="16"/>
      <c r="D37" s="16"/>
      <c r="E37" s="16"/>
      <c r="F37" s="14"/>
      <c r="G37" s="14"/>
      <c r="H37" s="14"/>
      <c r="I37" s="14"/>
      <c r="J37" s="14"/>
      <c r="K37" s="14"/>
      <c r="L37" s="14"/>
      <c r="M37" s="14"/>
      <c r="N37" s="14"/>
      <c r="O37" s="14"/>
      <c r="P37" s="14"/>
      <c r="Q37" s="14"/>
      <c r="R37" s="14"/>
      <c r="S37" s="14"/>
    </row>
    <row r="38" spans="1:19" ht="14.25">
      <c r="A38" s="14"/>
      <c r="B38" s="16"/>
      <c r="C38" s="16"/>
      <c r="D38" s="16"/>
      <c r="E38" s="16"/>
      <c r="F38" s="14"/>
      <c r="G38" s="14"/>
      <c r="H38" s="14"/>
      <c r="I38" s="14"/>
      <c r="J38" s="14"/>
      <c r="K38" s="14"/>
      <c r="L38" s="14"/>
      <c r="M38" s="14"/>
      <c r="N38" s="14"/>
      <c r="O38" s="14"/>
      <c r="P38" s="14"/>
      <c r="Q38" s="14"/>
      <c r="R38" s="14"/>
      <c r="S38" s="14"/>
    </row>
    <row r="39" spans="1:19" ht="14.25">
      <c r="A39" s="14"/>
      <c r="B39" s="16"/>
      <c r="C39" s="16"/>
      <c r="D39" s="16"/>
      <c r="E39" s="16"/>
      <c r="F39" s="14"/>
      <c r="G39" s="14"/>
      <c r="H39" s="14"/>
      <c r="I39" s="14"/>
      <c r="J39" s="14"/>
      <c r="K39" s="14"/>
      <c r="L39" s="14"/>
      <c r="M39" s="14"/>
      <c r="N39" s="14"/>
      <c r="O39" s="14"/>
      <c r="P39" s="14"/>
      <c r="Q39" s="14"/>
      <c r="R39" s="14"/>
      <c r="S39" s="14"/>
    </row>
    <row r="40" spans="1:19" ht="14.25">
      <c r="A40" s="499"/>
      <c r="B40" s="499"/>
      <c r="C40" s="499"/>
      <c r="D40" s="499"/>
      <c r="E40" s="499"/>
      <c r="F40" s="499"/>
      <c r="G40" s="499"/>
      <c r="H40" s="14"/>
      <c r="I40" s="14"/>
      <c r="J40" s="14"/>
      <c r="K40" s="14"/>
      <c r="L40" s="14"/>
      <c r="M40" s="14"/>
      <c r="N40" s="14"/>
      <c r="O40" s="14"/>
      <c r="P40" s="14"/>
      <c r="Q40" s="14"/>
      <c r="R40" s="14"/>
      <c r="S40" s="14"/>
    </row>
    <row r="41" spans="1:19" ht="14.25">
      <c r="A41" s="500"/>
      <c r="B41" s="500"/>
      <c r="C41" s="500"/>
      <c r="D41" s="500"/>
      <c r="E41" s="500"/>
      <c r="F41" s="500"/>
      <c r="G41" s="500"/>
      <c r="H41" s="14"/>
      <c r="I41" s="14"/>
      <c r="J41" s="14"/>
      <c r="K41" s="14"/>
      <c r="L41" s="14"/>
      <c r="M41" s="14"/>
      <c r="N41" s="14"/>
      <c r="O41" s="14"/>
      <c r="P41" s="14"/>
      <c r="Q41" s="14"/>
      <c r="R41" s="14"/>
      <c r="S41" s="14"/>
    </row>
    <row r="42" spans="1:19" ht="14.25">
      <c r="A42" s="500"/>
      <c r="B42" s="500"/>
      <c r="C42" s="500"/>
      <c r="D42" s="500"/>
      <c r="E42" s="500"/>
      <c r="F42" s="500"/>
      <c r="G42" s="500"/>
      <c r="H42" s="14"/>
      <c r="I42" s="14"/>
      <c r="J42" s="14"/>
      <c r="K42" s="14"/>
      <c r="L42" s="14"/>
      <c r="M42" s="14"/>
      <c r="N42" s="14"/>
      <c r="O42" s="14"/>
      <c r="P42" s="14"/>
      <c r="Q42" s="14"/>
      <c r="R42" s="14"/>
      <c r="S42" s="14"/>
    </row>
    <row r="43" spans="1:19" ht="14.25">
      <c r="A43" s="500"/>
      <c r="B43" s="500"/>
      <c r="C43" s="500"/>
      <c r="D43" s="500"/>
      <c r="E43" s="500"/>
      <c r="F43" s="500"/>
      <c r="G43" s="500"/>
      <c r="H43" s="14"/>
      <c r="I43" s="14"/>
      <c r="J43" s="14"/>
      <c r="K43" s="14"/>
      <c r="L43" s="14"/>
      <c r="M43" s="14"/>
      <c r="N43" s="14"/>
      <c r="O43" s="14"/>
      <c r="P43" s="14"/>
      <c r="Q43" s="14"/>
      <c r="R43" s="14"/>
      <c r="S43" s="14"/>
    </row>
    <row r="44" spans="1:19" ht="14.25">
      <c r="A44" s="500"/>
      <c r="B44" s="500"/>
      <c r="C44" s="500"/>
      <c r="D44" s="500"/>
      <c r="E44" s="500"/>
      <c r="F44" s="500"/>
      <c r="G44" s="500"/>
      <c r="H44" s="14"/>
      <c r="I44" s="14"/>
      <c r="J44" s="14"/>
      <c r="K44" s="14"/>
      <c r="L44" s="14"/>
      <c r="M44" s="14"/>
      <c r="N44" s="14"/>
      <c r="O44" s="14"/>
      <c r="P44" s="14"/>
      <c r="Q44" s="14"/>
      <c r="R44" s="14"/>
      <c r="S44" s="14"/>
    </row>
    <row r="45" spans="1:13" ht="14.25">
      <c r="A45" s="500"/>
      <c r="B45" s="500"/>
      <c r="C45" s="500"/>
      <c r="D45" s="500"/>
      <c r="E45" s="500"/>
      <c r="F45" s="500"/>
      <c r="G45" s="500"/>
      <c r="H45" s="14"/>
      <c r="I45" s="14"/>
      <c r="J45" s="14"/>
      <c r="K45" s="14"/>
      <c r="L45" s="14"/>
      <c r="M45" s="14"/>
    </row>
    <row r="46" spans="1:13" ht="14.25">
      <c r="A46" s="500"/>
      <c r="B46" s="500"/>
      <c r="C46" s="500"/>
      <c r="D46" s="500"/>
      <c r="E46" s="500"/>
      <c r="F46" s="500"/>
      <c r="G46" s="500"/>
      <c r="H46" s="14"/>
      <c r="I46" s="14"/>
      <c r="J46" s="14"/>
      <c r="K46" s="14"/>
      <c r="L46" s="14"/>
      <c r="M46" s="14"/>
    </row>
    <row r="47" spans="1:13" ht="14.25">
      <c r="A47" s="500"/>
      <c r="B47" s="500"/>
      <c r="C47" s="500"/>
      <c r="D47" s="500"/>
      <c r="E47" s="500"/>
      <c r="F47" s="500"/>
      <c r="G47" s="500"/>
      <c r="H47" s="14"/>
      <c r="I47" s="14"/>
      <c r="J47" s="14"/>
      <c r="K47" s="14"/>
      <c r="L47" s="14"/>
      <c r="M47" s="14"/>
    </row>
    <row r="48" spans="1:13" ht="14.25">
      <c r="A48" s="500"/>
      <c r="B48" s="500"/>
      <c r="C48" s="500"/>
      <c r="D48" s="500"/>
      <c r="E48" s="500"/>
      <c r="F48" s="500"/>
      <c r="G48" s="500"/>
      <c r="H48" s="14"/>
      <c r="I48" s="14"/>
      <c r="J48" s="14"/>
      <c r="K48" s="14"/>
      <c r="L48" s="14"/>
      <c r="M48" s="14"/>
    </row>
    <row r="49" spans="1:13" ht="14.25">
      <c r="A49" s="500"/>
      <c r="B49" s="500"/>
      <c r="C49" s="500"/>
      <c r="D49" s="500"/>
      <c r="E49" s="500"/>
      <c r="F49" s="500"/>
      <c r="G49" s="500"/>
      <c r="H49" s="14"/>
      <c r="I49" s="14"/>
      <c r="J49" s="14"/>
      <c r="K49" s="14"/>
      <c r="L49" s="14"/>
      <c r="M49" s="14"/>
    </row>
    <row r="50" spans="1:13" ht="14.25">
      <c r="A50" s="500"/>
      <c r="B50" s="500"/>
      <c r="C50" s="500"/>
      <c r="D50" s="500"/>
      <c r="E50" s="500"/>
      <c r="F50" s="500"/>
      <c r="G50" s="500"/>
      <c r="H50" s="14"/>
      <c r="I50" s="14"/>
      <c r="J50" s="14"/>
      <c r="K50" s="14"/>
      <c r="L50" s="14"/>
      <c r="M50" s="14"/>
    </row>
    <row r="51" spans="1:13" ht="14.25">
      <c r="A51" s="500"/>
      <c r="B51" s="500"/>
      <c r="C51" s="500"/>
      <c r="D51" s="500"/>
      <c r="E51" s="500"/>
      <c r="F51" s="500"/>
      <c r="G51" s="500"/>
      <c r="H51" s="14"/>
      <c r="I51" s="14"/>
      <c r="J51" s="14"/>
      <c r="K51" s="14"/>
      <c r="L51" s="14"/>
      <c r="M51" s="14"/>
    </row>
    <row r="52" spans="1:13" ht="14.25">
      <c r="A52" s="500"/>
      <c r="B52" s="500"/>
      <c r="C52" s="500"/>
      <c r="D52" s="500"/>
      <c r="E52" s="500"/>
      <c r="F52" s="500"/>
      <c r="G52" s="500"/>
      <c r="H52" s="14"/>
      <c r="I52" s="14"/>
      <c r="J52" s="14"/>
      <c r="K52" s="14"/>
      <c r="L52" s="14"/>
      <c r="M52" s="14"/>
    </row>
    <row r="53" spans="1:13" ht="14.25">
      <c r="A53" s="500"/>
      <c r="B53" s="500"/>
      <c r="C53" s="500"/>
      <c r="D53" s="500"/>
      <c r="E53" s="500"/>
      <c r="F53" s="500"/>
      <c r="G53" s="500"/>
      <c r="H53" s="14"/>
      <c r="I53" s="14"/>
      <c r="J53" s="14"/>
      <c r="K53" s="14"/>
      <c r="L53" s="14"/>
      <c r="M53" s="14"/>
    </row>
    <row r="54" spans="1:13" ht="14.25">
      <c r="A54" s="500"/>
      <c r="B54" s="500"/>
      <c r="C54" s="500"/>
      <c r="D54" s="500"/>
      <c r="E54" s="500"/>
      <c r="F54" s="500"/>
      <c r="G54" s="500"/>
      <c r="H54" s="14"/>
      <c r="I54" s="14"/>
      <c r="J54" s="14"/>
      <c r="K54" s="14"/>
      <c r="L54" s="14"/>
      <c r="M54" s="14"/>
    </row>
    <row r="55" spans="1:13" ht="14.25">
      <c r="A55" s="500"/>
      <c r="B55" s="500"/>
      <c r="C55" s="500"/>
      <c r="D55" s="500"/>
      <c r="E55" s="500"/>
      <c r="F55" s="500"/>
      <c r="G55" s="500"/>
      <c r="H55" s="14"/>
      <c r="I55" s="14"/>
      <c r="J55" s="14"/>
      <c r="K55" s="14"/>
      <c r="L55" s="14"/>
      <c r="M55" s="14"/>
    </row>
    <row r="56" spans="1:13" ht="14.25">
      <c r="A56" s="500"/>
      <c r="B56" s="500"/>
      <c r="C56" s="500"/>
      <c r="D56" s="500"/>
      <c r="E56" s="500"/>
      <c r="F56" s="500"/>
      <c r="G56" s="500"/>
      <c r="H56" s="14"/>
      <c r="I56" s="14"/>
      <c r="J56" s="14"/>
      <c r="K56" s="14"/>
      <c r="L56" s="14"/>
      <c r="M56" s="14"/>
    </row>
    <row r="57" spans="1:13" ht="14.25">
      <c r="A57" s="16"/>
      <c r="B57" s="16"/>
      <c r="C57" s="16"/>
      <c r="D57" s="16"/>
      <c r="E57" s="16"/>
      <c r="F57" s="16"/>
      <c r="G57" s="16"/>
      <c r="H57" s="14"/>
      <c r="I57" s="14"/>
      <c r="J57" s="14"/>
      <c r="K57" s="14"/>
      <c r="L57" s="14"/>
      <c r="M57" s="14"/>
    </row>
    <row r="58" spans="1:13" ht="14.25">
      <c r="A58" s="16"/>
      <c r="B58" s="16"/>
      <c r="C58" s="16"/>
      <c r="D58" s="16"/>
      <c r="E58" s="16"/>
      <c r="F58" s="16"/>
      <c r="G58" s="16"/>
      <c r="H58" s="14"/>
      <c r="I58" s="14"/>
      <c r="J58" s="14"/>
      <c r="K58" s="14"/>
      <c r="L58" s="14"/>
      <c r="M58" s="14"/>
    </row>
    <row r="59" spans="1:13" ht="14.25">
      <c r="A59" s="16"/>
      <c r="B59" s="16"/>
      <c r="C59" s="16"/>
      <c r="D59" s="16"/>
      <c r="E59" s="16"/>
      <c r="F59" s="16"/>
      <c r="G59" s="16"/>
      <c r="H59" s="14"/>
      <c r="I59" s="14"/>
      <c r="J59" s="14"/>
      <c r="K59" s="14"/>
      <c r="L59" s="14"/>
      <c r="M59" s="14"/>
    </row>
    <row r="60" spans="1:13" ht="14.25">
      <c r="A60" s="45"/>
      <c r="B60" s="45"/>
      <c r="C60" s="45"/>
      <c r="D60" s="45"/>
      <c r="E60" s="45"/>
      <c r="F60" s="45"/>
      <c r="G60" s="45"/>
      <c r="H60" s="14"/>
      <c r="I60" s="14"/>
      <c r="J60" s="14"/>
      <c r="K60" s="14"/>
      <c r="L60" s="14"/>
      <c r="M60" s="14"/>
    </row>
    <row r="61" spans="1:13" ht="14.25">
      <c r="A61" s="45"/>
      <c r="B61" s="45"/>
      <c r="C61" s="45"/>
      <c r="D61" s="45"/>
      <c r="E61" s="45"/>
      <c r="F61" s="45"/>
      <c r="G61" s="45"/>
      <c r="H61" s="14"/>
      <c r="I61" s="14"/>
      <c r="J61" s="14"/>
      <c r="K61" s="14"/>
      <c r="L61" s="14"/>
      <c r="M61" s="14"/>
    </row>
    <row r="62" spans="1:13" ht="14.25">
      <c r="A62" s="45"/>
      <c r="B62" s="45"/>
      <c r="C62" s="45"/>
      <c r="D62" s="45"/>
      <c r="E62" s="45"/>
      <c r="F62" s="45"/>
      <c r="G62" s="45"/>
      <c r="H62" s="14"/>
      <c r="I62" s="14"/>
      <c r="J62" s="14"/>
      <c r="K62" s="14"/>
      <c r="L62" s="14"/>
      <c r="M62" s="14"/>
    </row>
    <row r="63" spans="1:7" ht="14.25">
      <c r="A63" s="45"/>
      <c r="B63" s="45"/>
      <c r="C63" s="45"/>
      <c r="D63" s="45"/>
      <c r="E63" s="45"/>
      <c r="F63" s="45"/>
      <c r="G63" s="45"/>
    </row>
    <row r="64" spans="1:7" ht="14.25">
      <c r="A64" s="45"/>
      <c r="B64" s="45"/>
      <c r="C64" s="45"/>
      <c r="D64" s="45"/>
      <c r="E64" s="45"/>
      <c r="F64" s="45"/>
      <c r="G64" s="45"/>
    </row>
    <row r="65" spans="1:7" ht="14.25">
      <c r="A65" s="45"/>
      <c r="B65" s="45"/>
      <c r="C65" s="45"/>
      <c r="D65" s="45"/>
      <c r="E65" s="45"/>
      <c r="F65" s="45"/>
      <c r="G65" s="45"/>
    </row>
    <row r="66" spans="1:7" ht="14.25">
      <c r="A66" s="45"/>
      <c r="B66" s="45"/>
      <c r="C66" s="45"/>
      <c r="D66" s="45"/>
      <c r="E66" s="45"/>
      <c r="F66" s="45"/>
      <c r="G66" s="45"/>
    </row>
    <row r="67" spans="1:7" ht="14.25">
      <c r="A67" s="45"/>
      <c r="B67" s="45"/>
      <c r="C67" s="45"/>
      <c r="D67" s="45"/>
      <c r="E67" s="45"/>
      <c r="F67" s="45"/>
      <c r="G67" s="45"/>
    </row>
    <row r="68" spans="1:7" ht="14.25">
      <c r="A68" s="45"/>
      <c r="B68" s="45"/>
      <c r="C68" s="45"/>
      <c r="D68" s="45"/>
      <c r="E68" s="45"/>
      <c r="F68" s="45"/>
      <c r="G68" s="45"/>
    </row>
    <row r="69" spans="1:7" ht="14.25">
      <c r="A69" s="45"/>
      <c r="B69" s="45"/>
      <c r="C69" s="45"/>
      <c r="D69" s="45"/>
      <c r="E69" s="45"/>
      <c r="F69" s="45"/>
      <c r="G69" s="45"/>
    </row>
    <row r="70" spans="1:7" ht="14.25">
      <c r="A70" s="45"/>
      <c r="B70" s="45"/>
      <c r="C70" s="45"/>
      <c r="D70" s="45"/>
      <c r="E70" s="45"/>
      <c r="F70" s="45"/>
      <c r="G70" s="45"/>
    </row>
    <row r="71" spans="1:7" ht="14.25">
      <c r="A71" s="45"/>
      <c r="B71" s="45"/>
      <c r="C71" s="45"/>
      <c r="D71" s="45"/>
      <c r="E71" s="45"/>
      <c r="F71" s="45"/>
      <c r="G71" s="45"/>
    </row>
    <row r="72" spans="1:7" ht="14.25">
      <c r="A72" s="45"/>
      <c r="B72" s="45"/>
      <c r="C72" s="45"/>
      <c r="D72" s="45"/>
      <c r="E72" s="45"/>
      <c r="F72" s="45"/>
      <c r="G72" s="45"/>
    </row>
    <row r="73" spans="1:7" ht="14.25">
      <c r="A73" s="45"/>
      <c r="B73" s="45"/>
      <c r="C73" s="45"/>
      <c r="D73" s="45"/>
      <c r="E73" s="45"/>
      <c r="F73" s="45"/>
      <c r="G73" s="45"/>
    </row>
    <row r="74" spans="1:7" ht="14.25">
      <c r="A74" s="45"/>
      <c r="B74" s="45"/>
      <c r="C74" s="45"/>
      <c r="D74" s="45"/>
      <c r="E74" s="45"/>
      <c r="F74" s="45"/>
      <c r="G74" s="45"/>
    </row>
    <row r="75" spans="1:7" ht="14.25">
      <c r="A75" s="45"/>
      <c r="B75" s="45"/>
      <c r="C75" s="45"/>
      <c r="D75" s="45"/>
      <c r="E75" s="45"/>
      <c r="F75" s="45"/>
      <c r="G75" s="45"/>
    </row>
    <row r="76" spans="1:7" ht="14.25">
      <c r="A76" s="45"/>
      <c r="B76" s="45"/>
      <c r="C76" s="45"/>
      <c r="D76" s="45"/>
      <c r="E76" s="45"/>
      <c r="F76" s="45"/>
      <c r="G76" s="45"/>
    </row>
    <row r="77" spans="1:7" ht="14.25">
      <c r="A77" s="45"/>
      <c r="B77" s="45"/>
      <c r="C77" s="45"/>
      <c r="D77" s="45"/>
      <c r="E77" s="45"/>
      <c r="F77" s="45"/>
      <c r="G77" s="45"/>
    </row>
    <row r="78" spans="1:7" ht="14.25">
      <c r="A78" s="45"/>
      <c r="B78" s="45"/>
      <c r="C78" s="45"/>
      <c r="D78" s="45"/>
      <c r="E78" s="45"/>
      <c r="F78" s="45"/>
      <c r="G78" s="45"/>
    </row>
    <row r="79" spans="1:7" ht="14.25">
      <c r="A79" s="45"/>
      <c r="B79" s="45"/>
      <c r="C79" s="45"/>
      <c r="D79" s="45"/>
      <c r="E79" s="45"/>
      <c r="F79" s="45"/>
      <c r="G79" s="45"/>
    </row>
    <row r="80" spans="1:7" ht="14.25">
      <c r="A80" s="45"/>
      <c r="B80" s="45"/>
      <c r="C80" s="45"/>
      <c r="D80" s="45"/>
      <c r="E80" s="45"/>
      <c r="F80" s="45"/>
      <c r="G80" s="45"/>
    </row>
    <row r="81" spans="1:7" ht="14.25">
      <c r="A81" s="45"/>
      <c r="B81" s="45"/>
      <c r="C81" s="45"/>
      <c r="D81" s="45"/>
      <c r="E81" s="45"/>
      <c r="F81" s="45"/>
      <c r="G81" s="45"/>
    </row>
    <row r="82" spans="1:7" ht="14.25">
      <c r="A82" s="45"/>
      <c r="B82" s="45"/>
      <c r="C82" s="45"/>
      <c r="D82" s="45"/>
      <c r="E82" s="45"/>
      <c r="F82" s="45"/>
      <c r="G82" s="45"/>
    </row>
    <row r="83" spans="1:7" ht="14.25">
      <c r="A83" s="45"/>
      <c r="B83" s="45"/>
      <c r="C83" s="45"/>
      <c r="D83" s="45"/>
      <c r="E83" s="45"/>
      <c r="F83" s="45"/>
      <c r="G83" s="45"/>
    </row>
    <row r="84" spans="1:7" ht="14.25">
      <c r="A84" s="45"/>
      <c r="B84" s="45"/>
      <c r="C84" s="45"/>
      <c r="D84" s="45"/>
      <c r="E84" s="45"/>
      <c r="F84" s="45"/>
      <c r="G84" s="45"/>
    </row>
    <row r="85" spans="1:7" ht="14.25">
      <c r="A85" s="45"/>
      <c r="B85" s="45"/>
      <c r="C85" s="45"/>
      <c r="D85" s="45"/>
      <c r="E85" s="45"/>
      <c r="F85" s="45"/>
      <c r="G85" s="45"/>
    </row>
    <row r="86" spans="1:7" ht="14.25">
      <c r="A86" s="45"/>
      <c r="B86" s="45"/>
      <c r="C86" s="45"/>
      <c r="D86" s="45"/>
      <c r="E86" s="45"/>
      <c r="F86" s="45"/>
      <c r="G86" s="45"/>
    </row>
    <row r="87" spans="1:7" ht="14.25">
      <c r="A87" s="45"/>
      <c r="B87" s="45"/>
      <c r="C87" s="45"/>
      <c r="D87" s="45"/>
      <c r="E87" s="45"/>
      <c r="F87" s="45"/>
      <c r="G87" s="45"/>
    </row>
    <row r="88" spans="1:7" ht="14.25">
      <c r="A88" s="45"/>
      <c r="B88" s="45"/>
      <c r="C88" s="45"/>
      <c r="D88" s="45"/>
      <c r="E88" s="45"/>
      <c r="F88" s="45"/>
      <c r="G88" s="45"/>
    </row>
    <row r="89" spans="1:7" ht="14.25">
      <c r="A89" s="45"/>
      <c r="B89" s="45"/>
      <c r="C89" s="45"/>
      <c r="D89" s="45"/>
      <c r="E89" s="45"/>
      <c r="F89" s="45"/>
      <c r="G89" s="45"/>
    </row>
    <row r="90" spans="1:7" ht="14.25">
      <c r="A90" s="45"/>
      <c r="B90" s="45"/>
      <c r="C90" s="45"/>
      <c r="D90" s="45"/>
      <c r="E90" s="45"/>
      <c r="F90" s="45"/>
      <c r="G90" s="45"/>
    </row>
    <row r="91" spans="1:7" ht="14.25">
      <c r="A91" s="45"/>
      <c r="B91" s="45"/>
      <c r="C91" s="45"/>
      <c r="D91" s="45"/>
      <c r="E91" s="45"/>
      <c r="F91" s="45"/>
      <c r="G91" s="45"/>
    </row>
    <row r="92" spans="1:7" ht="14.25">
      <c r="A92" s="45"/>
      <c r="B92" s="45"/>
      <c r="C92" s="45"/>
      <c r="D92" s="45"/>
      <c r="E92" s="45"/>
      <c r="F92" s="45"/>
      <c r="G92" s="45"/>
    </row>
    <row r="93" spans="1:7" ht="14.25">
      <c r="A93" s="45"/>
      <c r="B93" s="45"/>
      <c r="C93" s="45"/>
      <c r="D93" s="45"/>
      <c r="E93" s="45"/>
      <c r="F93" s="45"/>
      <c r="G93" s="45"/>
    </row>
    <row r="94" spans="1:7" ht="14.25">
      <c r="A94" s="45"/>
      <c r="B94" s="45"/>
      <c r="C94" s="45"/>
      <c r="D94" s="45"/>
      <c r="E94" s="45"/>
      <c r="F94" s="45"/>
      <c r="G94" s="45"/>
    </row>
    <row r="95" spans="1:7" ht="14.25">
      <c r="A95" s="45"/>
      <c r="B95" s="45"/>
      <c r="C95" s="45"/>
      <c r="D95" s="45"/>
      <c r="E95" s="45"/>
      <c r="F95" s="45"/>
      <c r="G95" s="45"/>
    </row>
    <row r="96" spans="1:7" ht="14.25">
      <c r="A96" s="45"/>
      <c r="B96" s="45"/>
      <c r="C96" s="45"/>
      <c r="D96" s="45"/>
      <c r="E96" s="45"/>
      <c r="F96" s="45"/>
      <c r="G96" s="45"/>
    </row>
    <row r="97" spans="1:7" ht="14.25">
      <c r="A97" s="45"/>
      <c r="B97" s="45"/>
      <c r="C97" s="45"/>
      <c r="D97" s="45"/>
      <c r="E97" s="45"/>
      <c r="F97" s="45"/>
      <c r="G97" s="45"/>
    </row>
    <row r="98" spans="1:7" ht="14.25">
      <c r="A98" s="45"/>
      <c r="B98" s="45"/>
      <c r="C98" s="45"/>
      <c r="D98" s="45"/>
      <c r="E98" s="45"/>
      <c r="F98" s="45"/>
      <c r="G98" s="45"/>
    </row>
    <row r="99" spans="1:7" ht="14.25">
      <c r="A99" s="45"/>
      <c r="B99" s="45"/>
      <c r="C99" s="45"/>
      <c r="D99" s="45"/>
      <c r="E99" s="45"/>
      <c r="F99" s="45"/>
      <c r="G99" s="45"/>
    </row>
    <row r="100" spans="1:7" ht="14.25">
      <c r="A100" s="45"/>
      <c r="B100" s="45"/>
      <c r="C100" s="45"/>
      <c r="D100" s="45"/>
      <c r="E100" s="45"/>
      <c r="F100" s="45"/>
      <c r="G100" s="45"/>
    </row>
    <row r="101" spans="1:7" ht="14.25">
      <c r="A101" s="45"/>
      <c r="B101" s="45"/>
      <c r="C101" s="45"/>
      <c r="D101" s="45"/>
      <c r="E101" s="45"/>
      <c r="F101" s="45"/>
      <c r="G101" s="45"/>
    </row>
    <row r="102" spans="1:7" ht="14.25">
      <c r="A102" s="45"/>
      <c r="B102" s="45"/>
      <c r="C102" s="45"/>
      <c r="D102" s="45"/>
      <c r="E102" s="45"/>
      <c r="F102" s="45"/>
      <c r="G102" s="45"/>
    </row>
  </sheetData>
  <sheetProtection/>
  <mergeCells count="42">
    <mergeCell ref="A3:B3"/>
    <mergeCell ref="D3:G3"/>
    <mergeCell ref="C17:C18"/>
    <mergeCell ref="B25:B26"/>
    <mergeCell ref="F5:G5"/>
    <mergeCell ref="F6:G6"/>
    <mergeCell ref="D4:E4"/>
    <mergeCell ref="D5:E5"/>
    <mergeCell ref="F4:G4"/>
    <mergeCell ref="F11:G11"/>
    <mergeCell ref="D12:E12"/>
    <mergeCell ref="D13:E13"/>
    <mergeCell ref="F12:G12"/>
    <mergeCell ref="F13:G13"/>
    <mergeCell ref="D25:D26"/>
    <mergeCell ref="A17:A18"/>
    <mergeCell ref="H17:L17"/>
    <mergeCell ref="A16:L16"/>
    <mergeCell ref="H25:L25"/>
    <mergeCell ref="A24:L24"/>
    <mergeCell ref="A25:A26"/>
    <mergeCell ref="B17:B18"/>
    <mergeCell ref="D9:E9"/>
    <mergeCell ref="A53:A56"/>
    <mergeCell ref="B53:G56"/>
    <mergeCell ref="E25:G25"/>
    <mergeCell ref="A45:A48"/>
    <mergeCell ref="B45:G48"/>
    <mergeCell ref="E17:G17"/>
    <mergeCell ref="A49:A52"/>
    <mergeCell ref="B49:G52"/>
    <mergeCell ref="C25:C26"/>
    <mergeCell ref="A1:G1"/>
    <mergeCell ref="A40:G40"/>
    <mergeCell ref="B41:G44"/>
    <mergeCell ref="A41:A44"/>
    <mergeCell ref="D17:D18"/>
    <mergeCell ref="F9:G9"/>
    <mergeCell ref="F10:G10"/>
    <mergeCell ref="D6:E6"/>
    <mergeCell ref="D8:G8"/>
    <mergeCell ref="A2:G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H19"/>
  <sheetViews>
    <sheetView zoomScalePageLayoutView="0" workbookViewId="0" topLeftCell="A1">
      <selection activeCell="A4" sqref="A4:G17"/>
    </sheetView>
  </sheetViews>
  <sheetFormatPr defaultColWidth="9.140625" defaultRowHeight="15"/>
  <cols>
    <col min="1" max="1" width="40.8515625" style="0" customWidth="1"/>
    <col min="2" max="2" width="22.57421875" style="0" customWidth="1"/>
    <col min="3" max="3" width="25.00390625" style="0" customWidth="1"/>
    <col min="4" max="4" width="20.8515625" style="0" customWidth="1"/>
    <col min="5" max="5" width="17.28125" style="0" customWidth="1"/>
    <col min="6" max="6" width="15.28125" style="0" customWidth="1"/>
    <col min="7" max="7" width="19.00390625" style="0" customWidth="1"/>
  </cols>
  <sheetData>
    <row r="1" spans="1:8" ht="18">
      <c r="A1" s="543" t="s">
        <v>327</v>
      </c>
      <c r="B1" s="544"/>
      <c r="C1" s="544"/>
      <c r="D1" s="544"/>
      <c r="E1" s="544"/>
      <c r="F1" s="544"/>
      <c r="G1" s="545"/>
      <c r="H1" s="35"/>
    </row>
    <row r="2" spans="1:8" ht="15" customHeight="1">
      <c r="A2" s="28" t="s">
        <v>272</v>
      </c>
      <c r="B2" s="29" t="s">
        <v>315</v>
      </c>
      <c r="C2" s="29" t="s">
        <v>273</v>
      </c>
      <c r="D2" s="546" t="s">
        <v>332</v>
      </c>
      <c r="E2" s="546" t="s">
        <v>322</v>
      </c>
      <c r="F2" s="546" t="s">
        <v>323</v>
      </c>
      <c r="G2" s="549" t="s">
        <v>324</v>
      </c>
      <c r="H2" s="35"/>
    </row>
    <row r="3" spans="1:8" ht="41.25" customHeight="1">
      <c r="A3" s="26" t="s">
        <v>321</v>
      </c>
      <c r="B3" s="27" t="s">
        <v>331</v>
      </c>
      <c r="C3" s="27" t="s">
        <v>317</v>
      </c>
      <c r="D3" s="547"/>
      <c r="E3" s="548"/>
      <c r="F3" s="548"/>
      <c r="G3" s="550"/>
      <c r="H3" s="35"/>
    </row>
    <row r="4" spans="1:7" ht="14.25">
      <c r="A4" s="19" t="s">
        <v>290</v>
      </c>
      <c r="B4" s="20">
        <v>36350</v>
      </c>
      <c r="C4" s="30">
        <v>5</v>
      </c>
      <c r="D4" s="39">
        <f>B4*0.1</f>
        <v>3635</v>
      </c>
      <c r="E4" s="34">
        <f>D4/100000</f>
        <v>0.03635</v>
      </c>
      <c r="F4" s="33">
        <f>IF(C4&gt;0,C4,0)</f>
        <v>5</v>
      </c>
      <c r="G4" s="36">
        <f>F4*E4</f>
        <v>0.18175</v>
      </c>
    </row>
    <row r="5" spans="1:7" ht="14.25">
      <c r="A5" s="19" t="s">
        <v>291</v>
      </c>
      <c r="B5" s="20">
        <v>37718.4</v>
      </c>
      <c r="C5" s="30">
        <v>4</v>
      </c>
      <c r="D5" s="39">
        <f aca="true" t="shared" si="0" ref="D5:D17">B5*0.1</f>
        <v>3771.84</v>
      </c>
      <c r="E5" s="34">
        <f aca="true" t="shared" si="1" ref="E5:E17">D5/100000</f>
        <v>0.0377184</v>
      </c>
      <c r="F5" s="33">
        <f aca="true" t="shared" si="2" ref="F5:F17">IF(C5&gt;0,C5,0)</f>
        <v>4</v>
      </c>
      <c r="G5" s="36">
        <f aca="true" t="shared" si="3" ref="G5:G17">F5*E5</f>
        <v>0.1508736</v>
      </c>
    </row>
    <row r="6" spans="1:7" ht="14.25">
      <c r="A6" s="19" t="s">
        <v>292</v>
      </c>
      <c r="B6" s="20">
        <v>25158</v>
      </c>
      <c r="C6" s="30">
        <v>2</v>
      </c>
      <c r="D6" s="39">
        <f t="shared" si="0"/>
        <v>2515.8</v>
      </c>
      <c r="E6" s="34">
        <f t="shared" si="1"/>
        <v>0.025158000000000003</v>
      </c>
      <c r="F6" s="33">
        <f t="shared" si="2"/>
        <v>2</v>
      </c>
      <c r="G6" s="36">
        <f t="shared" si="3"/>
        <v>0.05031600000000001</v>
      </c>
    </row>
    <row r="7" spans="1:7" ht="14.25">
      <c r="A7" s="19" t="s">
        <v>293</v>
      </c>
      <c r="B7" s="20"/>
      <c r="C7" s="30"/>
      <c r="D7" s="39">
        <f t="shared" si="0"/>
        <v>0</v>
      </c>
      <c r="E7" s="34">
        <f t="shared" si="1"/>
        <v>0</v>
      </c>
      <c r="F7" s="33">
        <f t="shared" si="2"/>
        <v>0</v>
      </c>
      <c r="G7" s="36">
        <f t="shared" si="3"/>
        <v>0</v>
      </c>
    </row>
    <row r="8" spans="1:7" ht="14.25">
      <c r="A8" s="19" t="s">
        <v>294</v>
      </c>
      <c r="B8" s="20"/>
      <c r="C8" s="30"/>
      <c r="D8" s="39">
        <f t="shared" si="0"/>
        <v>0</v>
      </c>
      <c r="E8" s="34">
        <f t="shared" si="1"/>
        <v>0</v>
      </c>
      <c r="F8" s="33">
        <f t="shared" si="2"/>
        <v>0</v>
      </c>
      <c r="G8" s="36">
        <f t="shared" si="3"/>
        <v>0</v>
      </c>
    </row>
    <row r="9" spans="1:7" ht="14.25">
      <c r="A9" s="19" t="s">
        <v>295</v>
      </c>
      <c r="B9" s="20"/>
      <c r="C9" s="30"/>
      <c r="D9" s="39">
        <f t="shared" si="0"/>
        <v>0</v>
      </c>
      <c r="E9" s="34">
        <f t="shared" si="1"/>
        <v>0</v>
      </c>
      <c r="F9" s="33">
        <f t="shared" si="2"/>
        <v>0</v>
      </c>
      <c r="G9" s="36">
        <f t="shared" si="3"/>
        <v>0</v>
      </c>
    </row>
    <row r="10" spans="1:7" ht="14.25">
      <c r="A10" s="19" t="s">
        <v>296</v>
      </c>
      <c r="B10" s="20">
        <v>42963</v>
      </c>
      <c r="C10" s="30">
        <v>1</v>
      </c>
      <c r="D10" s="39">
        <f t="shared" si="0"/>
        <v>4296.3</v>
      </c>
      <c r="E10" s="34">
        <f t="shared" si="1"/>
        <v>0.042963</v>
      </c>
      <c r="F10" s="33">
        <f t="shared" si="2"/>
        <v>1</v>
      </c>
      <c r="G10" s="36">
        <f t="shared" si="3"/>
        <v>0.042963</v>
      </c>
    </row>
    <row r="11" spans="1:7" ht="14.25">
      <c r="A11" s="19" t="s">
        <v>297</v>
      </c>
      <c r="B11" s="20">
        <v>37604</v>
      </c>
      <c r="C11" s="30">
        <v>1</v>
      </c>
      <c r="D11" s="39">
        <f t="shared" si="0"/>
        <v>3760.4</v>
      </c>
      <c r="E11" s="34">
        <f t="shared" si="1"/>
        <v>0.037604</v>
      </c>
      <c r="F11" s="33">
        <f t="shared" si="2"/>
        <v>1</v>
      </c>
      <c r="G11" s="36">
        <f t="shared" si="3"/>
        <v>0.037604</v>
      </c>
    </row>
    <row r="12" spans="1:7" ht="14.25">
      <c r="A12" s="19" t="s">
        <v>298</v>
      </c>
      <c r="B12" s="20">
        <v>12595</v>
      </c>
      <c r="C12" s="30">
        <v>2</v>
      </c>
      <c r="D12" s="39">
        <f t="shared" si="0"/>
        <v>1259.5</v>
      </c>
      <c r="E12" s="34">
        <f t="shared" si="1"/>
        <v>0.012595</v>
      </c>
      <c r="F12" s="33">
        <f t="shared" si="2"/>
        <v>2</v>
      </c>
      <c r="G12" s="36">
        <f t="shared" si="3"/>
        <v>0.02519</v>
      </c>
    </row>
    <row r="13" spans="1:7" ht="14.25">
      <c r="A13" s="19" t="s">
        <v>299</v>
      </c>
      <c r="B13" s="20"/>
      <c r="C13" s="30"/>
      <c r="D13" s="39">
        <f t="shared" si="0"/>
        <v>0</v>
      </c>
      <c r="E13" s="34">
        <f t="shared" si="1"/>
        <v>0</v>
      </c>
      <c r="F13" s="33">
        <f t="shared" si="2"/>
        <v>0</v>
      </c>
      <c r="G13" s="36">
        <f t="shared" si="3"/>
        <v>0</v>
      </c>
    </row>
    <row r="14" spans="1:7" ht="14.25">
      <c r="A14" s="19" t="s">
        <v>300</v>
      </c>
      <c r="B14" s="20"/>
      <c r="C14" s="30"/>
      <c r="D14" s="39">
        <f t="shared" si="0"/>
        <v>0</v>
      </c>
      <c r="E14" s="34">
        <f t="shared" si="1"/>
        <v>0</v>
      </c>
      <c r="F14" s="33">
        <f t="shared" si="2"/>
        <v>0</v>
      </c>
      <c r="G14" s="36">
        <f t="shared" si="3"/>
        <v>0</v>
      </c>
    </row>
    <row r="15" spans="1:7" ht="14.25">
      <c r="A15" s="19" t="s">
        <v>301</v>
      </c>
      <c r="B15" s="20"/>
      <c r="C15" s="30"/>
      <c r="D15" s="39">
        <f t="shared" si="0"/>
        <v>0</v>
      </c>
      <c r="E15" s="34">
        <f t="shared" si="1"/>
        <v>0</v>
      </c>
      <c r="F15" s="33">
        <f t="shared" si="2"/>
        <v>0</v>
      </c>
      <c r="G15" s="36">
        <f t="shared" si="3"/>
        <v>0</v>
      </c>
    </row>
    <row r="16" spans="1:7" ht="14.25">
      <c r="A16" s="19" t="s">
        <v>302</v>
      </c>
      <c r="B16" s="20"/>
      <c r="C16" s="31"/>
      <c r="D16" s="39">
        <f t="shared" si="0"/>
        <v>0</v>
      </c>
      <c r="E16" s="34">
        <f t="shared" si="1"/>
        <v>0</v>
      </c>
      <c r="F16" s="33">
        <f t="shared" si="2"/>
        <v>0</v>
      </c>
      <c r="G16" s="36">
        <f t="shared" si="3"/>
        <v>0</v>
      </c>
    </row>
    <row r="17" spans="1:7" ht="14.25">
      <c r="A17" s="19" t="s">
        <v>303</v>
      </c>
      <c r="B17" s="20"/>
      <c r="C17" s="31"/>
      <c r="D17" s="39">
        <f t="shared" si="0"/>
        <v>0</v>
      </c>
      <c r="E17" s="34">
        <f t="shared" si="1"/>
        <v>0</v>
      </c>
      <c r="F17" s="33">
        <f t="shared" si="2"/>
        <v>0</v>
      </c>
      <c r="G17" s="36">
        <f t="shared" si="3"/>
        <v>0</v>
      </c>
    </row>
    <row r="18" spans="1:7" ht="14.25">
      <c r="A18" s="538" t="s">
        <v>325</v>
      </c>
      <c r="B18" s="539"/>
      <c r="C18" s="539"/>
      <c r="D18" s="539"/>
      <c r="E18" s="540"/>
      <c r="F18" s="32">
        <f>SUM(F4:F17)</f>
        <v>15</v>
      </c>
      <c r="G18" s="37">
        <f>SUM(G4:G17)</f>
        <v>0.4886966</v>
      </c>
    </row>
    <row r="19" spans="1:7" ht="15" thickBot="1">
      <c r="A19" s="541" t="s">
        <v>326</v>
      </c>
      <c r="B19" s="542"/>
      <c r="C19" s="542"/>
      <c r="D19" s="542"/>
      <c r="E19" s="542"/>
      <c r="F19" s="542"/>
      <c r="G19" s="38">
        <f>_xlfn.IFERROR(G18/F18,"")</f>
        <v>0.03257977333333333</v>
      </c>
    </row>
  </sheetData>
  <sheetProtection/>
  <mergeCells count="7">
    <mergeCell ref="A18:E18"/>
    <mergeCell ref="A19:F19"/>
    <mergeCell ref="A1:G1"/>
    <mergeCell ref="D2:D3"/>
    <mergeCell ref="E2:E3"/>
    <mergeCell ref="F2:F3"/>
    <mergeCell ref="G2:G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H39"/>
  <sheetViews>
    <sheetView zoomScalePageLayoutView="0" workbookViewId="0" topLeftCell="A1">
      <selection activeCell="B8" sqref="B8"/>
    </sheetView>
  </sheetViews>
  <sheetFormatPr defaultColWidth="9.140625" defaultRowHeight="15"/>
  <cols>
    <col min="1" max="1" width="40.140625" style="0" customWidth="1"/>
    <col min="2" max="2" width="23.8515625" style="0" customWidth="1"/>
    <col min="3" max="4" width="20.7109375" style="0" customWidth="1"/>
    <col min="5" max="5" width="24.7109375" style="0" customWidth="1"/>
    <col min="6" max="6" width="16.7109375" style="0" customWidth="1"/>
    <col min="7" max="7" width="40.421875" style="0" customWidth="1"/>
    <col min="8" max="8" width="16.7109375" style="0" customWidth="1"/>
    <col min="9" max="9" width="12.57421875" style="0" customWidth="1"/>
    <col min="10" max="10" width="20.7109375" style="0" customWidth="1"/>
    <col min="11" max="11" width="22.421875" style="0" customWidth="1"/>
  </cols>
  <sheetData>
    <row r="1" spans="1:5" ht="15">
      <c r="A1" s="551" t="s">
        <v>274</v>
      </c>
      <c r="B1" s="551"/>
      <c r="C1" s="551"/>
      <c r="D1" s="338"/>
      <c r="E1" s="338"/>
    </row>
    <row r="2" spans="1:5" ht="45" customHeight="1" thickBot="1">
      <c r="A2" s="552" t="s">
        <v>391</v>
      </c>
      <c r="B2" s="552"/>
      <c r="C2" s="552"/>
      <c r="D2" s="339"/>
      <c r="E2" s="339"/>
    </row>
    <row r="3" spans="1:5" ht="18">
      <c r="A3" s="378" t="s">
        <v>271</v>
      </c>
      <c r="B3" s="379"/>
      <c r="C3" s="379"/>
      <c r="D3" s="380"/>
      <c r="E3" s="381"/>
    </row>
    <row r="4" spans="1:5" ht="14.25">
      <c r="A4" s="382"/>
      <c r="B4" s="4" t="s">
        <v>447</v>
      </c>
      <c r="C4" s="4" t="s">
        <v>445</v>
      </c>
      <c r="D4" s="4" t="s">
        <v>305</v>
      </c>
      <c r="E4" s="383" t="s">
        <v>446</v>
      </c>
    </row>
    <row r="5" spans="1:8" ht="14.25">
      <c r="A5" s="384" t="s">
        <v>268</v>
      </c>
      <c r="B5" s="5">
        <f>'Costs and Rates'!B5/('Costs and Rates'!B5+'Costs and Rates'!B6)</f>
        <v>0.7481023051711332</v>
      </c>
      <c r="C5" s="355" t="s">
        <v>449</v>
      </c>
      <c r="D5" s="4" t="s">
        <v>449</v>
      </c>
      <c r="E5" s="385" t="s">
        <v>449</v>
      </c>
      <c r="F5" t="s">
        <v>448</v>
      </c>
      <c r="G5" s="41"/>
      <c r="H5" s="40"/>
    </row>
    <row r="6" spans="1:7" ht="14.25">
      <c r="A6" s="384" t="s">
        <v>269</v>
      </c>
      <c r="B6" s="5">
        <f>'Costs and Rates'!B6/('Costs and Rates'!B6+'Costs and Rates'!B5)</f>
        <v>0.25189769482886676</v>
      </c>
      <c r="C6" s="355" t="s">
        <v>449</v>
      </c>
      <c r="D6" s="4" t="s">
        <v>449</v>
      </c>
      <c r="E6" s="385" t="s">
        <v>449</v>
      </c>
      <c r="G6" s="43"/>
    </row>
    <row r="7" spans="1:7" ht="14.25">
      <c r="A7" s="384" t="s">
        <v>452</v>
      </c>
      <c r="B7" s="362">
        <f>'Costs and Rates'!$B$4-'Grant and Reserve Info'!$B$5</f>
        <v>-7901.399999999994</v>
      </c>
      <c r="C7" s="363">
        <f>'Costs and Rates'!B4+'Grant and Reserve Info'!B9-'Grant and Reserve Info'!$B$5</f>
        <v>50011.26000000001</v>
      </c>
      <c r="D7" s="362">
        <f>'Costs and Rates'!B4+'Grant and Reserve Info'!B13-'Grant and Reserve Info'!$B$5</f>
        <v>7899.790066666668</v>
      </c>
      <c r="E7" s="386">
        <f>'Costs and Rates'!B4+'Grant and Reserve Info'!B13+'Grant and Reserve Info'!B9-'Grant and Reserve Info'!$B$5</f>
        <v>65812.45006666667</v>
      </c>
      <c r="G7" s="43"/>
    </row>
    <row r="8" spans="1:6" ht="14.25">
      <c r="A8" s="384" t="s">
        <v>262</v>
      </c>
      <c r="B8" s="6">
        <f>B7*B5</f>
        <v>-5911.0555540791875</v>
      </c>
      <c r="C8" s="340">
        <f>C7*B5</f>
        <v>37413.53889051289</v>
      </c>
      <c r="D8" s="340">
        <f>D7*B5</f>
        <v>5909.851159241354</v>
      </c>
      <c r="E8" s="387">
        <f>E7*B5</f>
        <v>49234.44560383343</v>
      </c>
      <c r="F8" t="s">
        <v>442</v>
      </c>
    </row>
    <row r="9" spans="1:5" ht="14.25">
      <c r="A9" s="384" t="s">
        <v>263</v>
      </c>
      <c r="B9" s="6">
        <f>B7*B6</f>
        <v>-1990.3444459208063</v>
      </c>
      <c r="C9" s="340">
        <f>C7*B6</f>
        <v>12597.721109487113</v>
      </c>
      <c r="D9" s="340">
        <f>D7*B6</f>
        <v>1989.9389074253133</v>
      </c>
      <c r="E9" s="387">
        <f>E7*B6</f>
        <v>16578.004462833233</v>
      </c>
    </row>
    <row r="10" spans="1:7" ht="14.25">
      <c r="A10" s="384" t="s">
        <v>265</v>
      </c>
      <c r="B10" s="6">
        <f>B8+'Costs and Rates'!$B$5</f>
        <v>433245.9444459208</v>
      </c>
      <c r="C10" s="340">
        <f>C8+'Costs and Rates'!$B$5</f>
        <v>476570.5388905129</v>
      </c>
      <c r="D10" s="340">
        <f>D8+'Costs and Rates'!$B$5</f>
        <v>445066.85115924134</v>
      </c>
      <c r="E10" s="387">
        <f>E8+'Costs and Rates'!$B$5</f>
        <v>488391.4456038334</v>
      </c>
      <c r="G10" s="40"/>
    </row>
    <row r="11" spans="1:7" ht="14.25">
      <c r="A11" s="388" t="s">
        <v>264</v>
      </c>
      <c r="B11" s="6">
        <f>B9+'Costs and Rates'!$B$6</f>
        <v>145880.6555540792</v>
      </c>
      <c r="C11" s="340">
        <f>C9+'Costs and Rates'!$B$6</f>
        <v>160468.72110948712</v>
      </c>
      <c r="D11" s="340">
        <f>D9+'Costs and Rates'!$B$6</f>
        <v>149860.93890742533</v>
      </c>
      <c r="E11" s="387">
        <f>E9+'Costs and Rates'!$B$6</f>
        <v>164449.00446283323</v>
      </c>
      <c r="G11" s="2"/>
    </row>
    <row r="12" spans="1:7" ht="8.25" customHeight="1">
      <c r="A12" s="388"/>
      <c r="B12" s="6"/>
      <c r="C12" s="340"/>
      <c r="D12" s="340"/>
      <c r="E12" s="387"/>
      <c r="G12" s="2"/>
    </row>
    <row r="13" spans="1:7" ht="14.25">
      <c r="A13" s="389" t="s">
        <v>454</v>
      </c>
      <c r="B13" s="6"/>
      <c r="C13" s="340"/>
      <c r="D13" s="340"/>
      <c r="E13" s="387"/>
      <c r="G13" s="2"/>
    </row>
    <row r="14" spans="1:7" ht="14.25">
      <c r="A14" s="384" t="s">
        <v>267</v>
      </c>
      <c r="B14" s="352">
        <f>B10/'Costs and Rates'!$F$4</f>
        <v>24.06921913588449</v>
      </c>
      <c r="C14" s="353">
        <f>C10/'Costs and Rates'!$F$4</f>
        <v>26.47614104947294</v>
      </c>
      <c r="D14" s="353">
        <f>D10/'Costs and Rates'!$F$4</f>
        <v>24.725936175513407</v>
      </c>
      <c r="E14" s="390">
        <f>E10/'Costs and Rates'!$F$4</f>
        <v>27.132858089101855</v>
      </c>
      <c r="F14" t="s">
        <v>456</v>
      </c>
      <c r="G14" s="42"/>
    </row>
    <row r="15" spans="1:7" ht="14.25">
      <c r="A15" s="384" t="s">
        <v>266</v>
      </c>
      <c r="B15" s="352">
        <f>B11/'Costs and Rates'!$F$5</f>
        <v>0.3007848568125344</v>
      </c>
      <c r="C15" s="353">
        <f>C11/'Costs and Rates'!$F$5</f>
        <v>0.33086334249378785</v>
      </c>
      <c r="D15" s="353">
        <f>D11/'Costs and Rates'!$F$5</f>
        <v>0.3089916266132481</v>
      </c>
      <c r="E15" s="390">
        <f>E11/'Costs and Rates'!$F$5</f>
        <v>0.3390701122945015</v>
      </c>
      <c r="G15" s="2"/>
    </row>
    <row r="16" spans="1:7" ht="8.25" customHeight="1">
      <c r="A16" s="391"/>
      <c r="B16" s="352"/>
      <c r="C16" s="353"/>
      <c r="D16" s="353"/>
      <c r="E16" s="390"/>
      <c r="G16" s="2"/>
    </row>
    <row r="17" spans="1:7" ht="14.25">
      <c r="A17" s="391" t="s">
        <v>453</v>
      </c>
      <c r="B17" s="352"/>
      <c r="C17" s="353"/>
      <c r="D17" s="353"/>
      <c r="E17" s="390"/>
      <c r="G17" s="2"/>
    </row>
    <row r="18" spans="1:7" ht="14.25">
      <c r="A18" s="384" t="s">
        <v>267</v>
      </c>
      <c r="B18" s="352">
        <f>'Costs and Rates'!B5/'Costs and Rates'!F4</f>
        <v>24.39761111111111</v>
      </c>
      <c r="C18" s="353" t="s">
        <v>449</v>
      </c>
      <c r="D18" s="353" t="s">
        <v>449</v>
      </c>
      <c r="E18" s="390" t="s">
        <v>449</v>
      </c>
      <c r="F18" s="353" t="s">
        <v>455</v>
      </c>
      <c r="G18" s="2"/>
    </row>
    <row r="19" spans="1:6" ht="14.25">
      <c r="A19" s="384" t="s">
        <v>266</v>
      </c>
      <c r="B19" s="352">
        <f>'Costs and Rates'!B6/'Costs and Rates'!F5</f>
        <v>0.3048886597938144</v>
      </c>
      <c r="C19" s="353" t="s">
        <v>449</v>
      </c>
      <c r="D19" s="353" t="s">
        <v>449</v>
      </c>
      <c r="E19" s="390" t="s">
        <v>449</v>
      </c>
      <c r="F19" s="353" t="s">
        <v>457</v>
      </c>
    </row>
    <row r="20" spans="1:5" ht="15" thickBot="1">
      <c r="A20" s="392" t="s">
        <v>451</v>
      </c>
      <c r="B20" s="393">
        <f>B7/'Costs and Rates'!$F$6</f>
        <v>-0.18812857142857128</v>
      </c>
      <c r="C20" s="393">
        <f>C7/'Costs and Rates'!$F$6</f>
        <v>1.190744285714286</v>
      </c>
      <c r="D20" s="393">
        <f>D7/'Costs and Rates'!$F$6</f>
        <v>0.1880902396825397</v>
      </c>
      <c r="E20" s="394">
        <f>E7/'Costs and Rates'!$F$6</f>
        <v>1.566963096825397</v>
      </c>
    </row>
    <row r="21" spans="1:5" ht="15" thickBot="1">
      <c r="A21" s="3"/>
      <c r="B21" s="6"/>
      <c r="C21" s="35"/>
      <c r="D21" s="35"/>
      <c r="E21" s="35"/>
    </row>
    <row r="22" spans="1:5" ht="17.25">
      <c r="A22" s="395" t="s">
        <v>306</v>
      </c>
      <c r="B22" s="396"/>
      <c r="C22" s="396"/>
      <c r="D22" s="396"/>
      <c r="E22" s="397"/>
    </row>
    <row r="23" spans="1:5" ht="14.25">
      <c r="A23" s="391"/>
      <c r="B23" s="6"/>
      <c r="C23" s="35"/>
      <c r="D23" s="35"/>
      <c r="E23" s="398"/>
    </row>
    <row r="24" spans="1:6" ht="14.25">
      <c r="A24" s="384" t="s">
        <v>268</v>
      </c>
      <c r="B24" s="5">
        <f>'Costs and Rates'!B5/('Costs and Rates'!B5+'Costs and Rates'!B6)</f>
        <v>0.7481023051711332</v>
      </c>
      <c r="C24" s="355" t="s">
        <v>449</v>
      </c>
      <c r="D24" s="4" t="s">
        <v>449</v>
      </c>
      <c r="E24" s="385" t="s">
        <v>449</v>
      </c>
      <c r="F24" t="s">
        <v>441</v>
      </c>
    </row>
    <row r="25" spans="1:5" ht="14.25">
      <c r="A25" s="384" t="s">
        <v>269</v>
      </c>
      <c r="B25" s="5">
        <f>'Costs and Rates'!B6/('Costs and Rates'!B6+'Costs and Rates'!B5)</f>
        <v>0.25189769482886676</v>
      </c>
      <c r="C25" s="355" t="s">
        <v>449</v>
      </c>
      <c r="D25" s="4" t="s">
        <v>449</v>
      </c>
      <c r="E25" s="385" t="s">
        <v>449</v>
      </c>
    </row>
    <row r="26" spans="1:5" ht="14.25">
      <c r="A26" s="384" t="s">
        <v>452</v>
      </c>
      <c r="B26" s="359">
        <f>'Costs and Rates'!$B$4</f>
        <v>158447</v>
      </c>
      <c r="C26" s="360">
        <f>('Costs and Rates'!B4+'Grant and Reserve Info'!B9)</f>
        <v>216359.66</v>
      </c>
      <c r="D26" s="361">
        <f>('Costs and Rates'!$B$4+'Grant and Reserve Info'!B13)</f>
        <v>174248.19006666666</v>
      </c>
      <c r="E26" s="399">
        <f>('Costs and Rates'!B4+'Grant and Reserve Info'!B9+'Grant and Reserve Info'!B13)</f>
        <v>232160.85006666667</v>
      </c>
    </row>
    <row r="27" spans="1:6" ht="14.25">
      <c r="A27" s="384" t="s">
        <v>262</v>
      </c>
      <c r="B27" s="6">
        <f>B26*B24</f>
        <v>118534.56594745054</v>
      </c>
      <c r="C27" s="340">
        <f>(C26)*B24</f>
        <v>161859.16039204263</v>
      </c>
      <c r="D27" s="340">
        <f>(D26)*B24</f>
        <v>130355.47266077108</v>
      </c>
      <c r="E27" s="387">
        <f>(E26)*B24</f>
        <v>173680.06710536315</v>
      </c>
      <c r="F27" t="s">
        <v>442</v>
      </c>
    </row>
    <row r="28" spans="1:5" ht="14.25">
      <c r="A28" s="384" t="s">
        <v>263</v>
      </c>
      <c r="B28" s="6">
        <f>B26*B25</f>
        <v>39912.43405254945</v>
      </c>
      <c r="C28" s="340">
        <f>(C26)*B25</f>
        <v>54500.49960795737</v>
      </c>
      <c r="D28" s="340">
        <f>(D26)*B25</f>
        <v>43892.71740589557</v>
      </c>
      <c r="E28" s="387">
        <f>(E26)*B25</f>
        <v>58480.78296130349</v>
      </c>
    </row>
    <row r="29" spans="1:5" ht="14.25">
      <c r="A29" s="384" t="s">
        <v>265</v>
      </c>
      <c r="B29" s="6">
        <f>B27+'Costs and Rates'!$B$5</f>
        <v>557691.5659474506</v>
      </c>
      <c r="C29" s="340">
        <f>C27+'Costs and Rates'!$B$5</f>
        <v>601016.1603920426</v>
      </c>
      <c r="D29" s="340">
        <f>D27+'Costs and Rates'!$B$5</f>
        <v>569512.4726607711</v>
      </c>
      <c r="E29" s="387">
        <f>E27+'Costs and Rates'!$B$5</f>
        <v>612837.0671053631</v>
      </c>
    </row>
    <row r="30" spans="1:5" ht="14.25">
      <c r="A30" s="388" t="s">
        <v>264</v>
      </c>
      <c r="B30" s="6">
        <f>B28+'Costs and Rates'!$B$6</f>
        <v>187783.43405254945</v>
      </c>
      <c r="C30" s="340">
        <f>C28+'Costs and Rates'!$B$6</f>
        <v>202371.49960795738</v>
      </c>
      <c r="D30" s="340">
        <f>D28+'Costs and Rates'!$B$6</f>
        <v>191763.7174058956</v>
      </c>
      <c r="E30" s="387">
        <f>E28+'Costs and Rates'!$B$6</f>
        <v>206351.78296130348</v>
      </c>
    </row>
    <row r="31" spans="1:5" ht="14.25">
      <c r="A31" s="388"/>
      <c r="B31" s="6"/>
      <c r="C31" s="340"/>
      <c r="D31" s="340"/>
      <c r="E31" s="387"/>
    </row>
    <row r="32" spans="1:5" ht="14.25">
      <c r="A32" s="389" t="s">
        <v>454</v>
      </c>
      <c r="B32" s="6"/>
      <c r="C32" s="340"/>
      <c r="D32" s="340"/>
      <c r="E32" s="387"/>
    </row>
    <row r="33" spans="1:6" ht="14.25">
      <c r="A33" s="384" t="s">
        <v>267</v>
      </c>
      <c r="B33" s="351">
        <f>B29/'Costs and Rates'!$F$4</f>
        <v>30.982864774858367</v>
      </c>
      <c r="C33" s="354">
        <f>C29/'Costs and Rates'!$F$4</f>
        <v>33.38978668844681</v>
      </c>
      <c r="D33" s="354">
        <f>D29/'Costs and Rates'!$F$4</f>
        <v>31.639581814487283</v>
      </c>
      <c r="E33" s="400">
        <f>E29/'Costs and Rates'!$F$4</f>
        <v>34.04650372807573</v>
      </c>
      <c r="F33" t="s">
        <v>456</v>
      </c>
    </row>
    <row r="34" spans="1:5" ht="14.25">
      <c r="A34" s="384" t="s">
        <v>266</v>
      </c>
      <c r="B34" s="351">
        <f>B30/'Costs and Rates'!$F$5</f>
        <v>0.3871823382526793</v>
      </c>
      <c r="C34" s="354">
        <f>C30/'Costs and Rates'!$F$5</f>
        <v>0.4172608239339327</v>
      </c>
      <c r="D34" s="354">
        <f>D30/'Costs and Rates'!$F$5</f>
        <v>0.39538910805339295</v>
      </c>
      <c r="E34" s="400">
        <f>E30/'Costs and Rates'!$F$5</f>
        <v>0.4254675937346464</v>
      </c>
    </row>
    <row r="35" spans="1:5" ht="14.25">
      <c r="A35" s="391"/>
      <c r="B35" s="6"/>
      <c r="C35" s="35"/>
      <c r="D35" s="35"/>
      <c r="E35" s="398"/>
    </row>
    <row r="36" spans="1:5" ht="14.25">
      <c r="A36" s="391" t="s">
        <v>453</v>
      </c>
      <c r="B36" s="352"/>
      <c r="C36" s="353"/>
      <c r="D36" s="353"/>
      <c r="E36" s="390"/>
    </row>
    <row r="37" spans="1:6" ht="14.25">
      <c r="A37" s="384" t="s">
        <v>267</v>
      </c>
      <c r="B37" s="352">
        <f>B18</f>
        <v>24.39761111111111</v>
      </c>
      <c r="C37" s="353" t="s">
        <v>449</v>
      </c>
      <c r="D37" s="353" t="s">
        <v>449</v>
      </c>
      <c r="E37" s="390" t="s">
        <v>449</v>
      </c>
      <c r="F37" s="353" t="s">
        <v>455</v>
      </c>
    </row>
    <row r="38" spans="1:6" ht="14.25">
      <c r="A38" s="384" t="s">
        <v>266</v>
      </c>
      <c r="B38" s="352">
        <f>B19</f>
        <v>0.3048886597938144</v>
      </c>
      <c r="C38" s="353" t="s">
        <v>449</v>
      </c>
      <c r="D38" s="353" t="s">
        <v>449</v>
      </c>
      <c r="E38" s="390" t="s">
        <v>449</v>
      </c>
      <c r="F38" s="353" t="s">
        <v>457</v>
      </c>
    </row>
    <row r="39" spans="1:5" ht="15" thickBot="1">
      <c r="A39" s="392" t="s">
        <v>451</v>
      </c>
      <c r="B39" s="393">
        <f>B26/'Costs and Rates'!$F$6</f>
        <v>3.7725476190476193</v>
      </c>
      <c r="C39" s="393">
        <f>C26/'Costs and Rates'!$F$6</f>
        <v>5.151420476190476</v>
      </c>
      <c r="D39" s="393">
        <f>D26/'Costs and Rates'!$F$6</f>
        <v>4.14876643015873</v>
      </c>
      <c r="E39" s="394">
        <f>E26/'Costs and Rates'!$F$6</f>
        <v>5.527639287301588</v>
      </c>
    </row>
  </sheetData>
  <sheetProtection/>
  <mergeCells count="2">
    <mergeCell ref="A1:C1"/>
    <mergeCell ref="A2: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Darcy Downs</dc:creator>
  <cp:keywords/>
  <dc:description/>
  <cp:lastModifiedBy>Jeremy Scott</cp:lastModifiedBy>
  <cp:lastPrinted>2010-09-07T14:28:10Z</cp:lastPrinted>
  <dcterms:created xsi:type="dcterms:W3CDTF">2010-07-15T12:20:06Z</dcterms:created>
  <dcterms:modified xsi:type="dcterms:W3CDTF">2022-05-17T17:08:30Z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Blair Chambers</vt:lpwstr>
  </property>
  <property fmtid="{D5CDD505-2E9C-101B-9397-08002B2CF9AE}" pid="3" name="display_urn:schemas-microsoft-com:office:office#Author">
    <vt:lpwstr>Blair Chambers</vt:lpwstr>
  </property>
  <property fmtid="{D5CDD505-2E9C-101B-9397-08002B2CF9AE}" pid="4" name="Order">
    <vt:lpwstr>3000.00000000000</vt:lpwstr>
  </property>
</Properties>
</file>