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jmoore\Desktop\"/>
    </mc:Choice>
  </mc:AlternateContent>
  <xr:revisionPtr revIDLastSave="0" documentId="8_{472C3E72-4CC4-4820-8015-490CE14ECC1A}" xr6:coauthVersionLast="47" xr6:coauthVersionMax="47" xr10:uidLastSave="{00000000-0000-0000-0000-000000000000}"/>
  <workbookProtection lockStructure="1"/>
  <bookViews>
    <workbookView xWindow="4740" yWindow="1260" windowWidth="23040" windowHeight="18360" tabRatio="685" xr2:uid="{00000000-000D-0000-FFFF-FFFF00000000}"/>
  </bookViews>
  <sheets>
    <sheet name="Balance Sheet" sheetId="15" r:id="rId1"/>
    <sheet name="Subtotals" sheetId="22" r:id="rId2"/>
    <sheet name="2 Subtotals" sheetId="23" r:id="rId3"/>
    <sheet name="Balance Sheet From Sheet Totals" sheetId="9" r:id="rId4"/>
    <sheet name="County" sheetId="3" r:id="rId5"/>
    <sheet name="Sheet1" sheetId="24" state="hidden" r:id="rId6"/>
    <sheet name="Sheet2" sheetId="25" state="hidden" r:id="rId7"/>
  </sheets>
  <definedNames>
    <definedName name="NC_Counties">County!$A$3:$A$102</definedName>
    <definedName name="_xlnm.Print_Area" localSheetId="2">'2 Subtotals'!$A$1:$P$53</definedName>
    <definedName name="_xlnm.Print_Area" localSheetId="0">'Balance Sheet'!$A$1:$P$53</definedName>
    <definedName name="_xlnm.Print_Area" localSheetId="3">'Balance Sheet From Sheet Totals'!$A$1:$P$54</definedName>
    <definedName name="_xlnm.Print_Area" localSheetId="1">Subtotals!$A$1:$P$53</definedName>
    <definedName name="Shee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2" i="15" l="1"/>
  <c r="K33" i="15"/>
  <c r="K24" i="15"/>
  <c r="K25" i="15"/>
  <c r="K26" i="15"/>
  <c r="K16" i="15"/>
  <c r="K17" i="15"/>
  <c r="K18" i="15"/>
  <c r="K19" i="15"/>
  <c r="K9" i="15"/>
  <c r="K10" i="15"/>
  <c r="K11" i="15"/>
  <c r="K12" i="15"/>
  <c r="K8" i="15"/>
  <c r="C22" i="15"/>
  <c r="J22" i="15"/>
  <c r="M22" i="15"/>
  <c r="O22" i="15"/>
  <c r="C23" i="15"/>
  <c r="J23" i="15"/>
  <c r="M23" i="15"/>
  <c r="O23" i="15"/>
  <c r="C24" i="15"/>
  <c r="J24" i="15"/>
  <c r="M24" i="15"/>
  <c r="O24" i="15"/>
  <c r="I34" i="15" l="1"/>
  <c r="H34" i="15"/>
  <c r="G34" i="15"/>
  <c r="F34" i="15"/>
  <c r="E34" i="15"/>
  <c r="D34" i="15"/>
  <c r="I27" i="15"/>
  <c r="H27" i="15"/>
  <c r="G27" i="15"/>
  <c r="F27" i="15"/>
  <c r="E27" i="15"/>
  <c r="D27" i="15"/>
  <c r="I20" i="15"/>
  <c r="H20" i="15"/>
  <c r="G20" i="15"/>
  <c r="F20" i="15"/>
  <c r="E20" i="15"/>
  <c r="D20" i="15"/>
  <c r="I13" i="15"/>
  <c r="H13" i="15"/>
  <c r="G13" i="15"/>
  <c r="F13" i="15"/>
  <c r="E13" i="15"/>
  <c r="D13" i="15"/>
  <c r="C15" i="15"/>
  <c r="J15" i="15"/>
  <c r="M15" i="15"/>
  <c r="O15" i="15"/>
  <c r="C16" i="15"/>
  <c r="J16" i="15"/>
  <c r="M16" i="15"/>
  <c r="O16" i="15"/>
  <c r="C17" i="15"/>
  <c r="J17" i="15"/>
  <c r="M17" i="15"/>
  <c r="O17" i="15"/>
  <c r="C18" i="15"/>
  <c r="J18" i="15"/>
  <c r="M18" i="15"/>
  <c r="O18" i="15"/>
  <c r="C19" i="15"/>
  <c r="J19" i="15"/>
  <c r="M19" i="15"/>
  <c r="O19" i="15"/>
  <c r="M20" i="15" l="1"/>
  <c r="O20" i="15"/>
  <c r="J20" i="15"/>
  <c r="C20" i="15"/>
  <c r="D48" i="23"/>
  <c r="E48" i="23"/>
  <c r="F48" i="23"/>
  <c r="G48" i="23"/>
  <c r="H48" i="23"/>
  <c r="I48" i="23"/>
  <c r="D27" i="23"/>
  <c r="D51" i="23" s="1"/>
  <c r="E27" i="23"/>
  <c r="E51" i="23" s="1"/>
  <c r="F27" i="23"/>
  <c r="G27" i="23"/>
  <c r="G51" i="23" s="1"/>
  <c r="H27" i="23"/>
  <c r="H51" i="23" s="1"/>
  <c r="I27" i="23"/>
  <c r="D48" i="22"/>
  <c r="E48" i="22"/>
  <c r="F48" i="22"/>
  <c r="G48" i="22"/>
  <c r="H48" i="22"/>
  <c r="I48" i="22"/>
  <c r="D41" i="22"/>
  <c r="E41" i="22"/>
  <c r="F41" i="22"/>
  <c r="G41" i="22"/>
  <c r="H41" i="22"/>
  <c r="I41" i="22"/>
  <c r="D34" i="22"/>
  <c r="E34" i="22"/>
  <c r="F34" i="22"/>
  <c r="G34" i="22"/>
  <c r="H34" i="22"/>
  <c r="I34" i="22"/>
  <c r="D27" i="22"/>
  <c r="E27" i="22"/>
  <c r="F27" i="22"/>
  <c r="G27" i="22"/>
  <c r="H27" i="22"/>
  <c r="I27" i="22"/>
  <c r="D20" i="22"/>
  <c r="E20" i="22"/>
  <c r="F20" i="22"/>
  <c r="G20" i="22"/>
  <c r="H20" i="22"/>
  <c r="I20" i="22"/>
  <c r="D13" i="22"/>
  <c r="E13" i="22"/>
  <c r="F13" i="22"/>
  <c r="G13" i="22"/>
  <c r="H13" i="22"/>
  <c r="I13" i="22"/>
  <c r="I51" i="22" s="1"/>
  <c r="I10" i="9" s="1"/>
  <c r="H36" i="15"/>
  <c r="O25" i="23"/>
  <c r="O24" i="23"/>
  <c r="O23" i="23"/>
  <c r="M25" i="23"/>
  <c r="M24" i="23"/>
  <c r="M23" i="23"/>
  <c r="J16" i="23"/>
  <c r="K16" i="23" s="1"/>
  <c r="L16" i="23" s="1"/>
  <c r="J35" i="23"/>
  <c r="N35" i="23" s="1"/>
  <c r="P35" i="23" s="1"/>
  <c r="O15" i="23"/>
  <c r="O36" i="23"/>
  <c r="M46" i="23"/>
  <c r="O46" i="23"/>
  <c r="M45" i="23"/>
  <c r="O45" i="23"/>
  <c r="M44" i="23"/>
  <c r="O44" i="23"/>
  <c r="M43" i="23"/>
  <c r="O43" i="23"/>
  <c r="M42" i="23"/>
  <c r="O42" i="23"/>
  <c r="M41" i="23"/>
  <c r="O41" i="23"/>
  <c r="M40" i="23"/>
  <c r="O40" i="23"/>
  <c r="M39" i="23"/>
  <c r="O39" i="23"/>
  <c r="M38" i="23"/>
  <c r="O38" i="23"/>
  <c r="M37" i="23"/>
  <c r="O37" i="23"/>
  <c r="M36" i="23"/>
  <c r="M35" i="23"/>
  <c r="O35" i="23"/>
  <c r="M34" i="23"/>
  <c r="O34" i="23"/>
  <c r="M33" i="23"/>
  <c r="O33" i="23"/>
  <c r="M32" i="23"/>
  <c r="O32" i="23"/>
  <c r="M31" i="23"/>
  <c r="O31" i="23"/>
  <c r="M30" i="23"/>
  <c r="O30" i="23"/>
  <c r="O26" i="23"/>
  <c r="O22" i="23"/>
  <c r="O21" i="23"/>
  <c r="O20" i="23"/>
  <c r="O19" i="23"/>
  <c r="O18" i="23"/>
  <c r="O17" i="23"/>
  <c r="O16" i="23"/>
  <c r="O14" i="23"/>
  <c r="O13" i="23"/>
  <c r="O12" i="23"/>
  <c r="M26" i="23"/>
  <c r="M22" i="23"/>
  <c r="M21" i="23"/>
  <c r="M20" i="23"/>
  <c r="M19" i="23"/>
  <c r="M18" i="23"/>
  <c r="M17" i="23"/>
  <c r="M16" i="23"/>
  <c r="M15" i="23"/>
  <c r="M14" i="23"/>
  <c r="M13" i="23"/>
  <c r="M12" i="23"/>
  <c r="J46" i="23"/>
  <c r="J45" i="23"/>
  <c r="J44" i="23"/>
  <c r="J43" i="23"/>
  <c r="J42" i="23"/>
  <c r="N42" i="23" s="1"/>
  <c r="P42" i="23" s="1"/>
  <c r="J41" i="23"/>
  <c r="K41" i="23" s="1"/>
  <c r="L41" i="23" s="1"/>
  <c r="J40" i="23"/>
  <c r="J39" i="23"/>
  <c r="J38" i="23"/>
  <c r="J37" i="23"/>
  <c r="J36" i="23"/>
  <c r="J34" i="23"/>
  <c r="J33" i="23"/>
  <c r="J32" i="23"/>
  <c r="J31" i="23"/>
  <c r="J30" i="23"/>
  <c r="J25" i="23"/>
  <c r="J24" i="23"/>
  <c r="J23" i="23"/>
  <c r="J26" i="23"/>
  <c r="J22" i="23"/>
  <c r="K22" i="23" s="1"/>
  <c r="L22" i="23" s="1"/>
  <c r="J21" i="23"/>
  <c r="K21" i="23" s="1"/>
  <c r="L21" i="23" s="1"/>
  <c r="J20" i="23"/>
  <c r="J19" i="23"/>
  <c r="J18" i="23"/>
  <c r="J17" i="23"/>
  <c r="J15" i="23"/>
  <c r="J14" i="23"/>
  <c r="J13" i="23"/>
  <c r="J12" i="23"/>
  <c r="K7" i="23"/>
  <c r="N16" i="23" s="1"/>
  <c r="P16" i="23" s="1"/>
  <c r="J9" i="23"/>
  <c r="J10" i="23"/>
  <c r="J11" i="23"/>
  <c r="K7" i="22"/>
  <c r="N19" i="22" s="1"/>
  <c r="J9" i="22"/>
  <c r="J9" i="15"/>
  <c r="J10" i="15"/>
  <c r="J11" i="15"/>
  <c r="C30" i="23"/>
  <c r="C31" i="23"/>
  <c r="C32" i="23"/>
  <c r="C33" i="23"/>
  <c r="C34" i="23"/>
  <c r="C35" i="23"/>
  <c r="C36" i="23"/>
  <c r="C37" i="23"/>
  <c r="C38" i="23"/>
  <c r="C39" i="23"/>
  <c r="C40" i="23"/>
  <c r="C41" i="23"/>
  <c r="C42" i="23"/>
  <c r="C43" i="23"/>
  <c r="C48" i="23" s="1"/>
  <c r="C44" i="23"/>
  <c r="C45" i="23"/>
  <c r="C46" i="23"/>
  <c r="C47" i="23"/>
  <c r="C9" i="23"/>
  <c r="C10" i="23"/>
  <c r="C11" i="23"/>
  <c r="C12" i="23"/>
  <c r="C13" i="23"/>
  <c r="C14" i="23"/>
  <c r="C15" i="23"/>
  <c r="C16" i="23"/>
  <c r="C17" i="23"/>
  <c r="C18" i="23"/>
  <c r="C19" i="23"/>
  <c r="C20" i="23"/>
  <c r="C21" i="23"/>
  <c r="C22" i="23"/>
  <c r="C23" i="23"/>
  <c r="C24" i="23"/>
  <c r="C25" i="23"/>
  <c r="C26" i="23"/>
  <c r="C8" i="23"/>
  <c r="J8" i="23"/>
  <c r="M8" i="23"/>
  <c r="O8" i="23"/>
  <c r="M9" i="23"/>
  <c r="O9" i="23"/>
  <c r="M10" i="23"/>
  <c r="O10" i="23"/>
  <c r="M11" i="23"/>
  <c r="O11" i="23"/>
  <c r="C29" i="23"/>
  <c r="J29" i="23"/>
  <c r="M29" i="23"/>
  <c r="O29" i="23"/>
  <c r="J47" i="23"/>
  <c r="M47" i="23"/>
  <c r="O47" i="23"/>
  <c r="K7" i="9"/>
  <c r="K22" i="9" s="1"/>
  <c r="L22" i="9" s="1"/>
  <c r="J44" i="22"/>
  <c r="J45" i="22"/>
  <c r="J46" i="22"/>
  <c r="J47" i="22"/>
  <c r="J43" i="22"/>
  <c r="J37" i="22"/>
  <c r="J38" i="22"/>
  <c r="J39" i="22"/>
  <c r="J40" i="22"/>
  <c r="J36" i="22"/>
  <c r="J30" i="22"/>
  <c r="J31" i="22"/>
  <c r="J32" i="22"/>
  <c r="J33" i="22"/>
  <c r="J29" i="22"/>
  <c r="J23" i="22"/>
  <c r="J24" i="22"/>
  <c r="J25" i="22"/>
  <c r="J26" i="22"/>
  <c r="J22" i="22"/>
  <c r="J19" i="22"/>
  <c r="J16" i="22"/>
  <c r="J17" i="22"/>
  <c r="J18" i="22"/>
  <c r="J15" i="22"/>
  <c r="J10" i="22"/>
  <c r="J11" i="22"/>
  <c r="J12" i="22"/>
  <c r="J8" i="22"/>
  <c r="J8" i="15"/>
  <c r="J30" i="15"/>
  <c r="J31" i="15"/>
  <c r="J32" i="15"/>
  <c r="J33" i="15"/>
  <c r="J29" i="15"/>
  <c r="J25" i="15"/>
  <c r="J26" i="15"/>
  <c r="J12" i="15"/>
  <c r="M9" i="15"/>
  <c r="M8" i="15"/>
  <c r="M10" i="15"/>
  <c r="M25" i="15"/>
  <c r="M26" i="15"/>
  <c r="C9" i="15"/>
  <c r="C8" i="15"/>
  <c r="H27" i="9"/>
  <c r="C27" i="9"/>
  <c r="P26" i="9"/>
  <c r="O24" i="9"/>
  <c r="P24" i="9"/>
  <c r="J24" i="9"/>
  <c r="C24" i="9"/>
  <c r="H23" i="9"/>
  <c r="C23" i="9"/>
  <c r="P22" i="9"/>
  <c r="H22" i="9"/>
  <c r="M16" i="22"/>
  <c r="O44" i="22"/>
  <c r="O45" i="22"/>
  <c r="O46" i="22"/>
  <c r="O47" i="22"/>
  <c r="O43" i="22"/>
  <c r="M44" i="22"/>
  <c r="M45" i="22"/>
  <c r="M46" i="22"/>
  <c r="M47" i="22"/>
  <c r="M43" i="22"/>
  <c r="C44" i="22"/>
  <c r="C45" i="22"/>
  <c r="C46" i="22"/>
  <c r="C47" i="22"/>
  <c r="C43" i="22"/>
  <c r="O37" i="22"/>
  <c r="O38" i="22"/>
  <c r="O39" i="22"/>
  <c r="O40" i="22"/>
  <c r="O36" i="22"/>
  <c r="M37" i="22"/>
  <c r="M38" i="22"/>
  <c r="M39" i="22"/>
  <c r="M40" i="22"/>
  <c r="M36" i="22"/>
  <c r="C37" i="22"/>
  <c r="C38" i="22"/>
  <c r="C39" i="22"/>
  <c r="C40" i="22"/>
  <c r="C36" i="22"/>
  <c r="C41" i="22" s="1"/>
  <c r="C8" i="22"/>
  <c r="M8" i="22"/>
  <c r="O8" i="22"/>
  <c r="C9" i="22"/>
  <c r="M9" i="22"/>
  <c r="O9" i="22"/>
  <c r="C10" i="22"/>
  <c r="M10" i="22"/>
  <c r="O10" i="22"/>
  <c r="C11" i="22"/>
  <c r="M11" i="22"/>
  <c r="O11" i="22"/>
  <c r="C12" i="22"/>
  <c r="M12" i="22"/>
  <c r="O12" i="22"/>
  <c r="C15" i="22"/>
  <c r="M15" i="22"/>
  <c r="O15" i="22"/>
  <c r="C16" i="22"/>
  <c r="O16" i="22"/>
  <c r="C17" i="22"/>
  <c r="M17" i="22"/>
  <c r="O17" i="22"/>
  <c r="C18" i="22"/>
  <c r="M18" i="22"/>
  <c r="O18" i="22"/>
  <c r="C19" i="22"/>
  <c r="M19" i="22"/>
  <c r="O19" i="22"/>
  <c r="C22" i="22"/>
  <c r="C27" i="22" s="1"/>
  <c r="M22" i="22"/>
  <c r="O22" i="22"/>
  <c r="C23" i="22"/>
  <c r="M23" i="22"/>
  <c r="O23" i="22"/>
  <c r="C24" i="22"/>
  <c r="M24" i="22"/>
  <c r="O24" i="22"/>
  <c r="C25" i="22"/>
  <c r="M25" i="22"/>
  <c r="O25" i="22"/>
  <c r="C26" i="22"/>
  <c r="M26" i="22"/>
  <c r="O26" i="22"/>
  <c r="C29" i="22"/>
  <c r="M29" i="22"/>
  <c r="O29" i="22"/>
  <c r="C30" i="22"/>
  <c r="M30" i="22"/>
  <c r="O30" i="22"/>
  <c r="C31" i="22"/>
  <c r="M31" i="22"/>
  <c r="O31" i="22"/>
  <c r="C32" i="22"/>
  <c r="M32" i="22"/>
  <c r="O32" i="22"/>
  <c r="C33" i="22"/>
  <c r="M33" i="22"/>
  <c r="O33" i="22"/>
  <c r="C10" i="15"/>
  <c r="O10" i="15"/>
  <c r="C11" i="15"/>
  <c r="M11" i="15"/>
  <c r="O11" i="15"/>
  <c r="M12" i="15"/>
  <c r="M29" i="15"/>
  <c r="M30" i="15"/>
  <c r="M31" i="15"/>
  <c r="M32" i="15"/>
  <c r="M33" i="15"/>
  <c r="J39" i="15"/>
  <c r="H39" i="15" s="1"/>
  <c r="O39" i="15"/>
  <c r="P39" i="15" s="1"/>
  <c r="P41" i="15"/>
  <c r="P37" i="15"/>
  <c r="O8" i="15"/>
  <c r="O9" i="15"/>
  <c r="C12" i="15"/>
  <c r="O12" i="15"/>
  <c r="C25" i="15"/>
  <c r="O25" i="15"/>
  <c r="C26" i="15"/>
  <c r="O26" i="15"/>
  <c r="C29" i="15"/>
  <c r="O29" i="15"/>
  <c r="C30" i="15"/>
  <c r="O30" i="15"/>
  <c r="C31" i="15"/>
  <c r="O31" i="15"/>
  <c r="C32" i="15"/>
  <c r="O32" i="15"/>
  <c r="C33" i="15"/>
  <c r="O33" i="15"/>
  <c r="I36" i="15"/>
  <c r="C38" i="15"/>
  <c r="H38" i="15"/>
  <c r="C39" i="15"/>
  <c r="C42" i="15"/>
  <c r="H42" i="15"/>
  <c r="K32" i="23"/>
  <c r="L32" i="23" s="1"/>
  <c r="N20" i="23"/>
  <c r="P20" i="23" s="1"/>
  <c r="N23" i="23"/>
  <c r="P23" i="23" s="1"/>
  <c r="K10" i="23"/>
  <c r="L10" i="23" s="1"/>
  <c r="O13" i="15" l="1"/>
  <c r="M34" i="15"/>
  <c r="M13" i="15"/>
  <c r="O27" i="15"/>
  <c r="M27" i="15"/>
  <c r="O34" i="15"/>
  <c r="J27" i="15"/>
  <c r="C34" i="15"/>
  <c r="J34" i="15"/>
  <c r="H43" i="15"/>
  <c r="H47" i="15" s="1"/>
  <c r="J13" i="15"/>
  <c r="C13" i="15"/>
  <c r="C27" i="15"/>
  <c r="C36" i="15" s="1"/>
  <c r="C43" i="15" s="1"/>
  <c r="G36" i="15"/>
  <c r="G43" i="15" s="1"/>
  <c r="G47" i="15" s="1"/>
  <c r="D36" i="15"/>
  <c r="D43" i="15" s="1"/>
  <c r="D47" i="15" s="1"/>
  <c r="E36" i="15"/>
  <c r="E43" i="15" s="1"/>
  <c r="E47" i="15" s="1"/>
  <c r="F36" i="15"/>
  <c r="F43" i="15" s="1"/>
  <c r="F47" i="15" s="1"/>
  <c r="K7" i="15"/>
  <c r="K31" i="23"/>
  <c r="L31" i="23" s="1"/>
  <c r="N15" i="23"/>
  <c r="P15" i="23" s="1"/>
  <c r="F51" i="22"/>
  <c r="F10" i="9" s="1"/>
  <c r="K40" i="23"/>
  <c r="L40" i="23" s="1"/>
  <c r="N13" i="23"/>
  <c r="P13" i="23" s="1"/>
  <c r="K20" i="23"/>
  <c r="L20" i="23" s="1"/>
  <c r="E51" i="22"/>
  <c r="E10" i="9" s="1"/>
  <c r="I51" i="23"/>
  <c r="K44" i="23"/>
  <c r="L44" i="23" s="1"/>
  <c r="M41" i="22"/>
  <c r="D51" i="22"/>
  <c r="D10" i="9" s="1"/>
  <c r="D21" i="9" s="1"/>
  <c r="D28" i="9" s="1"/>
  <c r="D32" i="9" s="1"/>
  <c r="K36" i="23"/>
  <c r="L36" i="23" s="1"/>
  <c r="N10" i="23"/>
  <c r="K12" i="23"/>
  <c r="L12" i="23" s="1"/>
  <c r="N43" i="23"/>
  <c r="O27" i="23"/>
  <c r="O48" i="23"/>
  <c r="M48" i="23"/>
  <c r="F51" i="23"/>
  <c r="J27" i="23"/>
  <c r="K26" i="23"/>
  <c r="L26" i="23" s="1"/>
  <c r="N24" i="23"/>
  <c r="P24" i="23" s="1"/>
  <c r="N26" i="23"/>
  <c r="P26" i="23" s="1"/>
  <c r="N44" i="23"/>
  <c r="P44" i="23" s="1"/>
  <c r="N21" i="23"/>
  <c r="P21" i="23" s="1"/>
  <c r="K47" i="23"/>
  <c r="L47" i="23" s="1"/>
  <c r="K30" i="23"/>
  <c r="L30" i="23" s="1"/>
  <c r="N34" i="23"/>
  <c r="P34" i="23" s="1"/>
  <c r="N29" i="23"/>
  <c r="P29" i="23" s="1"/>
  <c r="N40" i="23"/>
  <c r="P40" i="23" s="1"/>
  <c r="K39" i="23"/>
  <c r="L39" i="23" s="1"/>
  <c r="O13" i="22"/>
  <c r="K17" i="23"/>
  <c r="L17" i="23" s="1"/>
  <c r="N47" i="23"/>
  <c r="P47" i="23" s="1"/>
  <c r="N31" i="23"/>
  <c r="P31" i="23" s="1"/>
  <c r="K13" i="23"/>
  <c r="L13" i="23" s="1"/>
  <c r="M13" i="22"/>
  <c r="J20" i="22"/>
  <c r="K29" i="23"/>
  <c r="L29" i="23" s="1"/>
  <c r="N39" i="23"/>
  <c r="P39" i="23" s="1"/>
  <c r="K23" i="9"/>
  <c r="N25" i="23"/>
  <c r="P25" i="23" s="1"/>
  <c r="C48" i="22"/>
  <c r="K17" i="22"/>
  <c r="L17" i="22" s="1"/>
  <c r="N31" i="22"/>
  <c r="K8" i="22"/>
  <c r="N22" i="22"/>
  <c r="P22" i="22" s="1"/>
  <c r="K30" i="22"/>
  <c r="L30" i="22" s="1"/>
  <c r="K32" i="22"/>
  <c r="L32" i="22" s="1"/>
  <c r="K39" i="22"/>
  <c r="L39" i="22" s="1"/>
  <c r="N10" i="22"/>
  <c r="P10" i="22" s="1"/>
  <c r="K45" i="22"/>
  <c r="L45" i="22" s="1"/>
  <c r="K12" i="22"/>
  <c r="L12" i="22" s="1"/>
  <c r="K31" i="22"/>
  <c r="L31" i="22" s="1"/>
  <c r="N17" i="22"/>
  <c r="P17" i="22" s="1"/>
  <c r="N43" i="22"/>
  <c r="K11" i="22"/>
  <c r="L11" i="22" s="1"/>
  <c r="K26" i="22"/>
  <c r="L26" i="22" s="1"/>
  <c r="N46" i="22"/>
  <c r="P46" i="22" s="1"/>
  <c r="N33" i="22"/>
  <c r="N36" i="22"/>
  <c r="P36" i="22" s="1"/>
  <c r="N23" i="22"/>
  <c r="P23" i="22" s="1"/>
  <c r="K10" i="22"/>
  <c r="L10" i="22" s="1"/>
  <c r="K25" i="22"/>
  <c r="L25" i="22" s="1"/>
  <c r="N37" i="22"/>
  <c r="P37" i="22" s="1"/>
  <c r="P19" i="22"/>
  <c r="N24" i="22"/>
  <c r="N40" i="22"/>
  <c r="P40" i="22" s="1"/>
  <c r="N44" i="22"/>
  <c r="P44" i="22" s="1"/>
  <c r="K44" i="22"/>
  <c r="L44" i="22" s="1"/>
  <c r="N39" i="22"/>
  <c r="P39" i="22" s="1"/>
  <c r="K19" i="22"/>
  <c r="L19" i="22" s="1"/>
  <c r="P31" i="22"/>
  <c r="N9" i="22"/>
  <c r="P9" i="22" s="1"/>
  <c r="K23" i="22"/>
  <c r="L23" i="22" s="1"/>
  <c r="K9" i="22"/>
  <c r="L9" i="22" s="1"/>
  <c r="N11" i="22"/>
  <c r="P11" i="22" s="1"/>
  <c r="N16" i="22"/>
  <c r="P16" i="22" s="1"/>
  <c r="K38" i="22"/>
  <c r="L38" i="22" s="1"/>
  <c r="H51" i="22"/>
  <c r="H10" i="9" s="1"/>
  <c r="G51" i="22"/>
  <c r="G10" i="9" s="1"/>
  <c r="M34" i="22"/>
  <c r="P33" i="22"/>
  <c r="C34" i="22"/>
  <c r="O27" i="22"/>
  <c r="K24" i="22"/>
  <c r="L24" i="22" s="1"/>
  <c r="K18" i="22"/>
  <c r="L18" i="22" s="1"/>
  <c r="N18" i="22"/>
  <c r="P18" i="22" s="1"/>
  <c r="M27" i="23"/>
  <c r="M51" i="23" s="1"/>
  <c r="O48" i="22"/>
  <c r="J34" i="22"/>
  <c r="K29" i="22"/>
  <c r="H24" i="9"/>
  <c r="K24" i="9"/>
  <c r="L24" i="9" s="1"/>
  <c r="K40" i="22"/>
  <c r="L40" i="22" s="1"/>
  <c r="P24" i="22"/>
  <c r="C27" i="23"/>
  <c r="C51" i="23" s="1"/>
  <c r="P43" i="23"/>
  <c r="M27" i="22"/>
  <c r="O20" i="22"/>
  <c r="J13" i="22"/>
  <c r="J48" i="22"/>
  <c r="L8" i="22"/>
  <c r="N15" i="22"/>
  <c r="N38" i="22"/>
  <c r="P38" i="22" s="1"/>
  <c r="M48" i="22"/>
  <c r="J27" i="22"/>
  <c r="N47" i="22"/>
  <c r="P47" i="22" s="1"/>
  <c r="K47" i="22"/>
  <c r="L47" i="22" s="1"/>
  <c r="P10" i="23"/>
  <c r="J48" i="23"/>
  <c r="J51" i="23" s="1"/>
  <c r="O34" i="22"/>
  <c r="M20" i="22"/>
  <c r="K15" i="22"/>
  <c r="N29" i="22"/>
  <c r="C20" i="22"/>
  <c r="C13" i="22"/>
  <c r="O41" i="22"/>
  <c r="K22" i="22"/>
  <c r="J41" i="22"/>
  <c r="O51" i="23"/>
  <c r="K11" i="23"/>
  <c r="L11" i="23" s="1"/>
  <c r="K16" i="22"/>
  <c r="L16" i="22" s="1"/>
  <c r="K9" i="23"/>
  <c r="L9" i="23" s="1"/>
  <c r="K46" i="22"/>
  <c r="L46" i="22" s="1"/>
  <c r="K36" i="22"/>
  <c r="K33" i="22"/>
  <c r="L33" i="22" s="1"/>
  <c r="K35" i="23"/>
  <c r="L35" i="23" s="1"/>
  <c r="K33" i="23"/>
  <c r="L33" i="23" s="1"/>
  <c r="K42" i="23"/>
  <c r="L42" i="23" s="1"/>
  <c r="K14" i="23"/>
  <c r="L14" i="23" s="1"/>
  <c r="K23" i="23"/>
  <c r="L23" i="23" s="1"/>
  <c r="N38" i="23"/>
  <c r="P38" i="23" s="1"/>
  <c r="N45" i="23"/>
  <c r="P45" i="23" s="1"/>
  <c r="N37" i="23"/>
  <c r="P37" i="23" s="1"/>
  <c r="N19" i="23"/>
  <c r="P19" i="23" s="1"/>
  <c r="K34" i="23"/>
  <c r="L34" i="23" s="1"/>
  <c r="K18" i="23"/>
  <c r="L18" i="23" s="1"/>
  <c r="N11" i="23"/>
  <c r="P11" i="23" s="1"/>
  <c r="N8" i="22"/>
  <c r="K43" i="22"/>
  <c r="N36" i="23"/>
  <c r="P36" i="23" s="1"/>
  <c r="N22" i="23"/>
  <c r="P22" i="23" s="1"/>
  <c r="N17" i="23"/>
  <c r="P17" i="23" s="1"/>
  <c r="K15" i="23"/>
  <c r="L15" i="23" s="1"/>
  <c r="K37" i="22"/>
  <c r="L37" i="22" s="1"/>
  <c r="N32" i="22"/>
  <c r="P32" i="22" s="1"/>
  <c r="N25" i="22"/>
  <c r="P25" i="22" s="1"/>
  <c r="N8" i="23"/>
  <c r="P8" i="23" s="1"/>
  <c r="N33" i="23"/>
  <c r="P33" i="23" s="1"/>
  <c r="N32" i="23"/>
  <c r="P32" i="23" s="1"/>
  <c r="N14" i="23"/>
  <c r="P14" i="23" s="1"/>
  <c r="K24" i="23"/>
  <c r="L24" i="23" s="1"/>
  <c r="N30" i="22"/>
  <c r="P30" i="22" s="1"/>
  <c r="N45" i="22"/>
  <c r="P45" i="22" s="1"/>
  <c r="N9" i="23"/>
  <c r="P9" i="23" s="1"/>
  <c r="K25" i="23"/>
  <c r="L25" i="23" s="1"/>
  <c r="K38" i="23"/>
  <c r="L38" i="23" s="1"/>
  <c r="K46" i="23"/>
  <c r="L46" i="23" s="1"/>
  <c r="K19" i="23"/>
  <c r="L19" i="23" s="1"/>
  <c r="K8" i="23"/>
  <c r="N46" i="23"/>
  <c r="P46" i="23" s="1"/>
  <c r="N18" i="23"/>
  <c r="P18" i="23" s="1"/>
  <c r="N41" i="23"/>
  <c r="P41" i="23" s="1"/>
  <c r="N30" i="23"/>
  <c r="P30" i="23" s="1"/>
  <c r="N12" i="23"/>
  <c r="P12" i="23" s="1"/>
  <c r="K43" i="23"/>
  <c r="K37" i="23"/>
  <c r="L37" i="23" s="1"/>
  <c r="N12" i="22"/>
  <c r="P12" i="22" s="1"/>
  <c r="N26" i="22"/>
  <c r="P26" i="22" s="1"/>
  <c r="K45" i="23"/>
  <c r="L45" i="23" s="1"/>
  <c r="K22" i="15" l="1"/>
  <c r="K23" i="15"/>
  <c r="K37" i="15"/>
  <c r="L37" i="15" s="1"/>
  <c r="N32" i="15"/>
  <c r="P32" i="15" s="1"/>
  <c r="K31" i="15"/>
  <c r="N31" i="15" s="1"/>
  <c r="P31" i="15" s="1"/>
  <c r="K30" i="15"/>
  <c r="N30" i="15" s="1"/>
  <c r="P30" i="15" s="1"/>
  <c r="K29" i="15"/>
  <c r="L29" i="15" s="1"/>
  <c r="N26" i="15"/>
  <c r="P26" i="15" s="1"/>
  <c r="N18" i="15"/>
  <c r="P18" i="15" s="1"/>
  <c r="N16" i="15"/>
  <c r="P16" i="15" s="1"/>
  <c r="N33" i="15"/>
  <c r="P33" i="15" s="1"/>
  <c r="N19" i="15"/>
  <c r="P19" i="15" s="1"/>
  <c r="K38" i="15"/>
  <c r="N25" i="15"/>
  <c r="P25" i="15" s="1"/>
  <c r="K39" i="15"/>
  <c r="L39" i="15" s="1"/>
  <c r="N17" i="15"/>
  <c r="P17" i="15" s="1"/>
  <c r="K15" i="15"/>
  <c r="B66" i="15"/>
  <c r="N9" i="15"/>
  <c r="P9" i="15" s="1"/>
  <c r="B65" i="15"/>
  <c r="C47" i="15"/>
  <c r="O36" i="15"/>
  <c r="O43" i="15" s="1"/>
  <c r="O47" i="15" s="1"/>
  <c r="P27" i="23"/>
  <c r="M51" i="22"/>
  <c r="J36" i="15"/>
  <c r="O51" i="22"/>
  <c r="N48" i="23"/>
  <c r="N48" i="22"/>
  <c r="P41" i="22"/>
  <c r="N20" i="22"/>
  <c r="L13" i="22"/>
  <c r="P43" i="22"/>
  <c r="P48" i="22" s="1"/>
  <c r="K13" i="22"/>
  <c r="P15" i="22"/>
  <c r="P20" i="22" s="1"/>
  <c r="O10" i="9"/>
  <c r="O21" i="9" s="1"/>
  <c r="O28" i="9" s="1"/>
  <c r="O32" i="9" s="1"/>
  <c r="H21" i="9"/>
  <c r="H28" i="9" s="1"/>
  <c r="H32" i="9" s="1"/>
  <c r="M10" i="9"/>
  <c r="M21" i="9" s="1"/>
  <c r="P27" i="22"/>
  <c r="K48" i="22"/>
  <c r="L43" i="22"/>
  <c r="L48" i="22" s="1"/>
  <c r="J51" i="22"/>
  <c r="L8" i="23"/>
  <c r="L27" i="23" s="1"/>
  <c r="K27" i="23"/>
  <c r="L43" i="23"/>
  <c r="L48" i="23" s="1"/>
  <c r="K48" i="23"/>
  <c r="K41" i="22"/>
  <c r="L36" i="22"/>
  <c r="L41" i="22" s="1"/>
  <c r="N34" i="22"/>
  <c r="P29" i="22"/>
  <c r="P34" i="22" s="1"/>
  <c r="N13" i="22"/>
  <c r="N41" i="22"/>
  <c r="M36" i="15"/>
  <c r="K27" i="22"/>
  <c r="L22" i="22"/>
  <c r="L27" i="22" s="1"/>
  <c r="N27" i="23"/>
  <c r="N51" i="23" s="1"/>
  <c r="C51" i="22"/>
  <c r="C10" i="9" s="1"/>
  <c r="C21" i="9" s="1"/>
  <c r="C28" i="9" s="1"/>
  <c r="C32" i="9" s="1"/>
  <c r="K20" i="22"/>
  <c r="L15" i="22"/>
  <c r="L20" i="22" s="1"/>
  <c r="P48" i="23"/>
  <c r="P51" i="23" s="1"/>
  <c r="N27" i="22"/>
  <c r="K34" i="22"/>
  <c r="L29" i="22"/>
  <c r="L34" i="22" s="1"/>
  <c r="P8" i="22"/>
  <c r="P13" i="22" s="1"/>
  <c r="L24" i="15" l="1"/>
  <c r="N24" i="15"/>
  <c r="P24" i="15" s="1"/>
  <c r="N23" i="15"/>
  <c r="P23" i="15" s="1"/>
  <c r="L23" i="15"/>
  <c r="L31" i="15"/>
  <c r="L22" i="15"/>
  <c r="N22" i="15"/>
  <c r="P22" i="15" s="1"/>
  <c r="K27" i="15"/>
  <c r="L18" i="15"/>
  <c r="L19" i="15"/>
  <c r="L17" i="15"/>
  <c r="L33" i="15"/>
  <c r="L26" i="15"/>
  <c r="L32" i="15"/>
  <c r="L25" i="15"/>
  <c r="L12" i="15"/>
  <c r="N12" i="15"/>
  <c r="P12" i="15" s="1"/>
  <c r="L16" i="15"/>
  <c r="N29" i="15"/>
  <c r="K34" i="15"/>
  <c r="L10" i="15"/>
  <c r="N10" i="15"/>
  <c r="P10" i="15" s="1"/>
  <c r="K20" i="15"/>
  <c r="N15" i="15"/>
  <c r="N20" i="15" s="1"/>
  <c r="L11" i="15"/>
  <c r="N11" i="15"/>
  <c r="P11" i="15" s="1"/>
  <c r="L30" i="15"/>
  <c r="L9" i="15"/>
  <c r="N8" i="15"/>
  <c r="K13" i="15"/>
  <c r="L8" i="15"/>
  <c r="L15" i="15"/>
  <c r="K51" i="22"/>
  <c r="L51" i="22"/>
  <c r="L10" i="9" s="1"/>
  <c r="L21" i="9" s="1"/>
  <c r="N51" i="22"/>
  <c r="N10" i="9" s="1"/>
  <c r="N21" i="9" s="1"/>
  <c r="E21" i="9"/>
  <c r="E28" i="9" s="1"/>
  <c r="E32" i="9" s="1"/>
  <c r="J10" i="9"/>
  <c r="J21" i="9" s="1"/>
  <c r="F21" i="9"/>
  <c r="F28" i="9" s="1"/>
  <c r="F32" i="9" s="1"/>
  <c r="K10" i="9"/>
  <c r="I21" i="9"/>
  <c r="G21" i="9"/>
  <c r="G28" i="9" s="1"/>
  <c r="G32" i="9" s="1"/>
  <c r="P51" i="22"/>
  <c r="L51" i="23"/>
  <c r="K51" i="23"/>
  <c r="L34" i="15" l="1"/>
  <c r="P27" i="15"/>
  <c r="N27" i="15"/>
  <c r="L20" i="15"/>
  <c r="P15" i="15"/>
  <c r="P20" i="15" s="1"/>
  <c r="L27" i="15"/>
  <c r="N34" i="15"/>
  <c r="P29" i="15"/>
  <c r="P34" i="15" s="1"/>
  <c r="L13" i="15"/>
  <c r="N13" i="15"/>
  <c r="P8" i="15"/>
  <c r="P13" i="15" s="1"/>
  <c r="K36" i="15"/>
  <c r="K21" i="9"/>
  <c r="P10" i="9"/>
  <c r="P21" i="9" s="1"/>
  <c r="N23" i="9"/>
  <c r="P23" i="9" s="1"/>
  <c r="L23" i="9"/>
  <c r="M25" i="9" s="1"/>
  <c r="N36" i="15" l="1"/>
  <c r="L36" i="15"/>
  <c r="P36" i="15"/>
  <c r="I25" i="9"/>
  <c r="I28" i="9" s="1"/>
  <c r="I32" i="9" s="1"/>
  <c r="J25" i="9"/>
  <c r="J28" i="9" s="1"/>
  <c r="J32" i="9" s="1"/>
  <c r="L26" i="9"/>
  <c r="P25" i="9"/>
  <c r="L25" i="9"/>
  <c r="N27" i="9" s="1"/>
  <c r="N28" i="9" s="1"/>
  <c r="N32" i="9" s="1"/>
  <c r="K26" i="9"/>
  <c r="K28" i="9" s="1"/>
  <c r="K32" i="9" s="1"/>
  <c r="M28" i="9"/>
  <c r="M32" i="9" s="1"/>
  <c r="N38" i="15" l="1"/>
  <c r="P38" i="15" s="1"/>
  <c r="L38" i="15"/>
  <c r="M40" i="15" s="1"/>
  <c r="L41" i="15" s="1"/>
  <c r="L27" i="9"/>
  <c r="L28" i="9" s="1"/>
  <c r="L30" i="9" s="1"/>
  <c r="L32" i="9" s="1"/>
  <c r="P27" i="9"/>
  <c r="P28" i="9" s="1"/>
  <c r="P32" i="9" s="1"/>
  <c r="I40" i="15" l="1"/>
  <c r="I43" i="15" s="1"/>
  <c r="I47" i="15" s="1"/>
  <c r="K41" i="15"/>
  <c r="K43" i="15" s="1"/>
  <c r="K47" i="15" s="1"/>
  <c r="P40" i="15"/>
  <c r="J40" i="15"/>
  <c r="J43" i="15" s="1"/>
  <c r="J47" i="15" s="1"/>
  <c r="L40" i="15"/>
  <c r="L42" i="15" s="1"/>
  <c r="L43" i="15" s="1"/>
  <c r="M43" i="15"/>
  <c r="M47" i="15" s="1"/>
  <c r="N42" i="15" l="1"/>
  <c r="N43" i="15" s="1"/>
  <c r="N47" i="15" s="1"/>
  <c r="E65" i="15"/>
  <c r="B67" i="15"/>
  <c r="B68" i="15" s="1"/>
  <c r="P42" i="15" l="1"/>
  <c r="P43" i="15" s="1"/>
  <c r="P47" i="15" s="1"/>
  <c r="L45" i="15"/>
  <c r="L47" i="15" s="1"/>
  <c r="E66" i="15" l="1"/>
  <c r="E68" i="15" s="1"/>
</calcChain>
</file>

<file path=xl/sharedStrings.xml><?xml version="1.0" encoding="utf-8"?>
<sst xmlns="http://schemas.openxmlformats.org/spreadsheetml/2006/main" count="291" uniqueCount="157">
  <si>
    <t>TOTAL</t>
  </si>
  <si>
    <t>STATION</t>
  </si>
  <si>
    <t>ROCK</t>
  </si>
  <si>
    <t>UNDERCUT</t>
  </si>
  <si>
    <t>UNSUIT.</t>
  </si>
  <si>
    <t>SUITABLE</t>
  </si>
  <si>
    <t>EARTH</t>
  </si>
  <si>
    <t>EMBANK.</t>
  </si>
  <si>
    <t>BORROW</t>
  </si>
  <si>
    <t>WASTE</t>
  </si>
  <si>
    <t>+</t>
  </si>
  <si>
    <t>%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</si>
  <si>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</si>
  <si>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</si>
  <si>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</si>
  <si>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</si>
  <si>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</si>
  <si>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</si>
  <si>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</si>
  <si>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</si>
  <si>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</si>
  <si>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</si>
  <si>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</si>
  <si>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</si>
  <si>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</si>
  <si>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</si>
  <si>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</si>
  <si>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</si>
  <si>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</si>
  <si>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</si>
  <si>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</si>
  <si>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</si>
  <si>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</si>
  <si>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</si>
  <si>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</si>
  <si>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</si>
  <si>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</si>
  <si>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</si>
  <si>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</si>
  <si>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</si>
  <si>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</si>
  <si>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</si>
  <si>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</si>
  <si>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</si>
  <si>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</si>
  <si>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</si>
  <si>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</si>
  <si>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</si>
  <si>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</si>
  <si>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</si>
  <si>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</si>
  <si>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</si>
  <si>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</si>
  <si>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</si>
  <si>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</si>
  <si>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</si>
  <si>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</si>
  <si>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</si>
  <si>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</si>
  <si>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</si>
  <si>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</si>
  <si>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</si>
  <si>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</si>
  <si>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</si>
  <si>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</si>
  <si>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</si>
  <si>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</si>
  <si>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</si>
  <si>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</si>
  <si>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</si>
  <si>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</si>
  <si>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</si>
  <si>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</si>
  <si>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</si>
  <si>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</si>
  <si>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</si>
  <si>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</si>
  <si>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</si>
  <si>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</si>
  <si>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</si>
  <si>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</si>
  <si>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</si>
  <si>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</si>
  <si>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</si>
  <si>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</si>
  <si>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</si>
  <si>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</si>
  <si>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</si>
  <si>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</si>
  <si>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</si>
  <si>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</si>
  <si>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</si>
  <si>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</si>
  <si>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</si>
  <si>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</si>
  <si>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</si>
  <si>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</si>
  <si>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</si>
  <si>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</si>
  <si>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</si>
  <si>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</si>
  <si>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</si>
  <si>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</si>
  <si>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</si>
  <si>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</si>
  <si>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</si>
  <si>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</si>
  <si>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</si>
  <si>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</si>
  <si>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Yancy</t>
  </si>
  <si>
    <t>Volumes in Cubic Yards</t>
  </si>
  <si>
    <t>PROJECT</t>
  </si>
  <si>
    <t>PROJECT TOTAL</t>
  </si>
  <si>
    <t>WASTE IN LIEU OF BORROW</t>
  </si>
  <si>
    <t>GRAND TOTAL</t>
  </si>
  <si>
    <t>SAY</t>
  </si>
  <si>
    <t>ADDITIONAL UNDERCUT</t>
  </si>
  <si>
    <t>LOSS DUE TO CLEARING &amp; GRUBBING</t>
  </si>
  <si>
    <t>SUBTOTAL</t>
  </si>
  <si>
    <r>
      <t>SHEET</t>
    </r>
    <r>
      <rPr>
        <u/>
        <sz val="11"/>
        <rFont val="Times New Roman"/>
        <family val="1"/>
      </rPr>
      <t xml:space="preserve"> __</t>
    </r>
    <r>
      <rPr>
        <sz val="11"/>
        <rFont val="Times New Roman"/>
        <family val="1"/>
      </rPr>
      <t xml:space="preserve"> OF __ SHEETS</t>
    </r>
  </si>
  <si>
    <t>EXCAVATION</t>
  </si>
  <si>
    <t>EMBANKMENT</t>
  </si>
  <si>
    <t>UNCLASS.</t>
  </si>
  <si>
    <t>NOTE: EARTHWORK QUANTITIES ARE CALCULATED BY THE ROADWAY DESIGN UNIT.  THESE EARTHWORK QUANTITIES ARE BASED IN PART ON SUBSURFACE DATA PROVIDED BY THE GEOTECHNICAL ENGINEERING UNIT.</t>
  </si>
  <si>
    <t>COMPILED BY:</t>
  </si>
  <si>
    <t>ADJUST FOR ROCK WASTE</t>
  </si>
  <si>
    <t>SHEET TOTAL</t>
  </si>
  <si>
    <t>TOTAL FROM SHEET 1</t>
  </si>
  <si>
    <t>TOTAL FROM SHEET 2</t>
  </si>
  <si>
    <t>TOTAL FROM SHEET 3</t>
  </si>
  <si>
    <t>TOTAL FROM SHEET 4</t>
  </si>
  <si>
    <t>TOTAL FROM SHEET 5</t>
  </si>
  <si>
    <t>New Hanover</t>
  </si>
  <si>
    <t>ROCK WASTE TO REPLACE BORROW</t>
  </si>
  <si>
    <t>SHOULDER BORROW = X,XXX CUBIC YARDS</t>
  </si>
  <si>
    <t>PER GEOTECH RECOMMENDATION, ESTIMATED X,XXX CUBIC YARDS OF UNDERCUT TO BE USED IN THE DISCRETION OF THE RESIDENT ENGINEER.</t>
  </si>
  <si>
    <t>MATERIAL FOR SHOULDER CONSTRUCTION</t>
  </si>
  <si>
    <t>EST. 5% TO REPLACE TOP SOIL ON BORROW PIT</t>
  </si>
  <si>
    <t>BALANCE EARTHWORK CHECK</t>
  </si>
  <si>
    <t>TOTAL:</t>
  </si>
  <si>
    <t>TOTAL UNCL. EXC:</t>
  </si>
  <si>
    <t>UNDERCUT EXC:</t>
  </si>
  <si>
    <t>BORROW EXC:</t>
  </si>
  <si>
    <t>EMB + %:</t>
  </si>
  <si>
    <t>TOTAL WASTE:</t>
  </si>
  <si>
    <t>COUNTY:</t>
  </si>
  <si>
    <t>DATE:</t>
  </si>
  <si>
    <t>PROJECT:</t>
  </si>
  <si>
    <t>Custom Shrinkage Factor</t>
  </si>
  <si>
    <t>EST. DDE = X,XXX CUBIC YARDS</t>
  </si>
  <si>
    <t>EST. SHALLOW UNDERCUT</t>
  </si>
  <si>
    <t>TOTAL SHALLOW UNDERCUT</t>
  </si>
  <si>
    <t>CLASS IV SUBGRADE STABILIZATION</t>
  </si>
  <si>
    <t>Transylvania</t>
  </si>
  <si>
    <t>Earthwork Balance Sheet</t>
  </si>
  <si>
    <t>SELECT MATERIAL IN LIEU OF BORROW</t>
  </si>
  <si>
    <t>SHEET _ OF _ SHEETS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</si>
</sst>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;;;"/>
    <numFmt numFmtId="165" formatCode="#"/>
    <numFmt numFmtId="166" formatCode="\+00%"/>
  </numFmts>
  <fonts count="26" x14ac:knownFonts="1">
    <font>
      <sz val="12"/>
      <name val="Times New Roman"/>
    </font>
    <font>
      <sz val="12"/>
      <name val="Times New Roman"/>
    </font>
    <font>
      <sz val="10"/>
      <name val="Arial"/>
    </font>
    <font>
      <sz val="1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 Narrow"/>
      <family val="2"/>
    </font>
    <font>
      <u/>
      <sz val="11"/>
      <name val="Times New Roman"/>
      <family val="1"/>
    </font>
    <font>
      <b/>
      <sz val="11"/>
      <name val="Times New Roman"/>
      <family val="1"/>
    </font>
    <font>
      <sz val="8"/>
      <name val="Times New Roman"/>
    </font>
    <font>
      <sz val="11"/>
      <name val="Times New Roman"/>
    </font>
    <font>
      <sz val="18"/>
      <name val="Times New Roman"/>
    </font>
    <font>
      <sz val="16"/>
      <name val="Times New Roman"/>
    </font>
    <font>
      <b/>
      <sz val="10"/>
      <color indexed="10"/>
      <name val="Times New Roman"/>
      <family val="1"/>
    </font>
    <font>
      <sz val="10"/>
      <color indexed="10"/>
      <name val="Times New Roman"/>
      <family val="1"/>
    </font>
    <font>
      <b/>
      <sz val="10"/>
      <color indexed="8"/>
      <name val="Times New Roman"/>
      <family val="1"/>
    </font>
    <font>
      <b/>
      <sz val="10"/>
      <color indexed="57"/>
      <name val="Times New Roman"/>
      <family val="1"/>
    </font>
    <font>
      <sz val="12"/>
      <color indexed="10"/>
      <name val="Times New Roman"/>
      <family val="1"/>
    </font>
    <font>
      <sz val="12"/>
      <color indexed="10"/>
      <name val="Times New Roman"/>
    </font>
    <font>
      <sz val="10"/>
      <color indexed="8"/>
      <name val="Times New Roman"/>
      <family val="1"/>
    </font>
    <font>
      <sz val="12"/>
      <color indexed="8"/>
      <name val="Times New Roman"/>
      <family val="1"/>
    </font>
    <font>
      <sz val="10"/>
      <name val="Times New Roman"/>
    </font>
    <font>
      <b/>
      <sz val="12"/>
      <color indexed="10"/>
      <name val="Times New Roman"/>
      <family val="1"/>
    </font>
    <font>
      <b/>
      <sz val="12"/>
      <name val="Times New Roman"/>
      <family val="1"/>
    </font>
    <font>
      <sz val="10"/>
      <name val="Impact"/>
      <family val="2"/>
    </font>
    <font>
      <b/>
      <sz val="16"/>
      <name val="Arial Black"/>
      <family val="2"/>
    </font>
  </fonts>
  <fills count="5">
    <fill>
      <patternFill patternType="none"/>
    </fill>
    <fill>
      <patternFill patternType="gray125"/>
    </fill>
    <fill>
      <patternFill patternType="lightUp"/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</fills>
  <borders count="88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75">
    <xf numFmtId="0" fontId="0" fillId="0" borderId="0" xfId="0"/>
    <xf numFmtId="0" fontId="0" fillId="0" borderId="0" xfId="0" applyAlignment="1">
      <alignment horizontal="centerContinuous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0" xfId="0" applyFont="1"/>
    <xf numFmtId="164" fontId="0" fillId="0" borderId="0" xfId="0" applyNumberFormat="1"/>
    <xf numFmtId="0" fontId="6" fillId="0" borderId="0" xfId="1" applyFont="1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8" fillId="0" borderId="0" xfId="0" applyFont="1" applyAlignment="1">
      <alignment wrapText="1"/>
    </xf>
    <xf numFmtId="0" fontId="3" fillId="0" borderId="0" xfId="0" applyFont="1" applyAlignment="1">
      <alignment horizontal="left"/>
    </xf>
    <xf numFmtId="0" fontId="10" fillId="0" borderId="0" xfId="0" applyFont="1" applyAlignment="1">
      <alignment horizontal="centerContinuous"/>
    </xf>
    <xf numFmtId="0" fontId="10" fillId="0" borderId="0" xfId="0" applyFont="1"/>
    <xf numFmtId="0" fontId="11" fillId="0" borderId="0" xfId="0" applyFont="1" applyAlignment="1">
      <alignment horizontal="centerContinuous"/>
    </xf>
    <xf numFmtId="0" fontId="5" fillId="0" borderId="9" xfId="0" applyFont="1" applyBorder="1" applyAlignment="1" applyProtection="1">
      <alignment horizontal="left"/>
      <protection locked="0"/>
    </xf>
    <xf numFmtId="0" fontId="0" fillId="0" borderId="10" xfId="0" applyBorder="1" applyProtection="1">
      <protection locked="0"/>
    </xf>
    <xf numFmtId="0" fontId="5" fillId="0" borderId="9" xfId="0" applyFont="1" applyBorder="1" applyProtection="1">
      <protection locked="0"/>
    </xf>
    <xf numFmtId="0" fontId="5" fillId="0" borderId="10" xfId="0" applyFont="1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12" fillId="0" borderId="0" xfId="0" applyFont="1" applyAlignment="1">
      <alignment horizontal="centerContinuous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49" fontId="5" fillId="0" borderId="0" xfId="0" applyNumberFormat="1" applyFont="1" applyAlignment="1">
      <alignment horizontal="left"/>
    </xf>
    <xf numFmtId="0" fontId="8" fillId="0" borderId="0" xfId="0" applyFont="1" applyAlignment="1">
      <alignment horizontal="left" wrapText="1"/>
    </xf>
    <xf numFmtId="0" fontId="13" fillId="0" borderId="15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1" fontId="14" fillId="0" borderId="17" xfId="0" applyNumberFormat="1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9" xfId="0" applyFont="1" applyBorder="1" applyAlignment="1" applyProtection="1">
      <alignment horizontal="center"/>
      <protection locked="0"/>
    </xf>
    <xf numFmtId="0" fontId="17" fillId="0" borderId="10" xfId="0" applyFont="1" applyBorder="1" applyAlignment="1" applyProtection="1">
      <alignment horizontal="center"/>
      <protection locked="0"/>
    </xf>
    <xf numFmtId="0" fontId="13" fillId="0" borderId="25" xfId="0" applyFont="1" applyBorder="1" applyAlignment="1" applyProtection="1">
      <alignment horizontal="center"/>
      <protection locked="0"/>
    </xf>
    <xf numFmtId="0" fontId="17" fillId="0" borderId="26" xfId="0" applyFont="1" applyBorder="1" applyAlignment="1" applyProtection="1">
      <alignment horizontal="center"/>
      <protection locked="0"/>
    </xf>
    <xf numFmtId="1" fontId="14" fillId="0" borderId="27" xfId="0" applyNumberFormat="1" applyFont="1" applyBorder="1" applyAlignment="1">
      <alignment horizontal="center"/>
    </xf>
    <xf numFmtId="1" fontId="14" fillId="0" borderId="10" xfId="0" applyNumberFormat="1" applyFont="1" applyBorder="1" applyAlignment="1">
      <alignment horizontal="center"/>
    </xf>
    <xf numFmtId="1" fontId="14" fillId="0" borderId="28" xfId="0" applyNumberFormat="1" applyFont="1" applyBorder="1" applyAlignment="1">
      <alignment horizontal="center"/>
    </xf>
    <xf numFmtId="1" fontId="14" fillId="0" borderId="29" xfId="0" applyNumberFormat="1" applyFont="1" applyBorder="1" applyAlignment="1">
      <alignment horizontal="center"/>
    </xf>
    <xf numFmtId="1" fontId="14" fillId="0" borderId="30" xfId="0" applyNumberFormat="1" applyFont="1" applyBorder="1" applyAlignment="1">
      <alignment horizontal="center"/>
    </xf>
    <xf numFmtId="1" fontId="14" fillId="0" borderId="31" xfId="0" applyNumberFormat="1" applyFont="1" applyBorder="1" applyAlignment="1">
      <alignment horizontal="center"/>
    </xf>
    <xf numFmtId="1" fontId="14" fillId="0" borderId="32" xfId="0" applyNumberFormat="1" applyFont="1" applyBorder="1" applyAlignment="1">
      <alignment horizontal="center"/>
    </xf>
    <xf numFmtId="1" fontId="14" fillId="0" borderId="33" xfId="0" applyNumberFormat="1" applyFont="1" applyBorder="1" applyAlignment="1">
      <alignment horizontal="center"/>
    </xf>
    <xf numFmtId="165" fontId="20" fillId="0" borderId="0" xfId="1" applyNumberFormat="1" applyFont="1" applyProtection="1">
      <protection locked="0"/>
    </xf>
    <xf numFmtId="165" fontId="20" fillId="0" borderId="0" xfId="1" applyNumberFormat="1" applyFont="1"/>
    <xf numFmtId="165" fontId="20" fillId="0" borderId="0" xfId="1" applyNumberFormat="1" applyFont="1" applyAlignment="1">
      <alignment wrapText="1"/>
    </xf>
    <xf numFmtId="1" fontId="14" fillId="0" borderId="34" xfId="0" applyNumberFormat="1" applyFont="1" applyBorder="1" applyAlignment="1" applyProtection="1">
      <alignment horizontal="center"/>
      <protection locked="0"/>
    </xf>
    <xf numFmtId="1" fontId="5" fillId="0" borderId="35" xfId="0" applyNumberFormat="1" applyFont="1" applyBorder="1" applyAlignment="1" applyProtection="1">
      <alignment horizontal="center"/>
      <protection locked="0"/>
    </xf>
    <xf numFmtId="1" fontId="5" fillId="0" borderId="36" xfId="0" applyNumberFormat="1" applyFont="1" applyBorder="1" applyAlignment="1" applyProtection="1">
      <alignment horizontal="center"/>
      <protection locked="0"/>
    </xf>
    <xf numFmtId="1" fontId="5" fillId="0" borderId="37" xfId="0" applyNumberFormat="1" applyFont="1" applyBorder="1" applyAlignment="1" applyProtection="1">
      <alignment horizontal="center"/>
      <protection locked="0"/>
    </xf>
    <xf numFmtId="1" fontId="14" fillId="0" borderId="10" xfId="0" applyNumberFormat="1" applyFont="1" applyBorder="1" applyAlignment="1" applyProtection="1">
      <alignment horizontal="center"/>
      <protection locked="0"/>
    </xf>
    <xf numFmtId="1" fontId="14" fillId="0" borderId="17" xfId="0" applyNumberFormat="1" applyFont="1" applyBorder="1" applyAlignment="1" applyProtection="1">
      <alignment horizontal="center"/>
      <protection locked="0"/>
    </xf>
    <xf numFmtId="1" fontId="14" fillId="0" borderId="38" xfId="0" applyNumberFormat="1" applyFont="1" applyBorder="1" applyAlignment="1" applyProtection="1">
      <alignment horizontal="center"/>
      <protection locked="0"/>
    </xf>
    <xf numFmtId="1" fontId="14" fillId="0" borderId="27" xfId="0" applyNumberFormat="1" applyFont="1" applyBorder="1" applyAlignment="1" applyProtection="1">
      <alignment horizontal="center"/>
      <protection locked="0"/>
    </xf>
    <xf numFmtId="1" fontId="14" fillId="0" borderId="39" xfId="0" applyNumberFormat="1" applyFont="1" applyBorder="1" applyAlignment="1" applyProtection="1">
      <alignment horizontal="center"/>
      <protection locked="0"/>
    </xf>
    <xf numFmtId="1" fontId="14" fillId="0" borderId="40" xfId="0" applyNumberFormat="1" applyFont="1" applyBorder="1" applyAlignment="1" applyProtection="1">
      <alignment horizontal="center"/>
      <protection locked="0"/>
    </xf>
    <xf numFmtId="1" fontId="5" fillId="0" borderId="31" xfId="0" applyNumberFormat="1" applyFont="1" applyBorder="1" applyAlignment="1" applyProtection="1">
      <alignment horizontal="center"/>
      <protection locked="0"/>
    </xf>
    <xf numFmtId="1" fontId="5" fillId="0" borderId="32" xfId="0" applyNumberFormat="1" applyFont="1" applyBorder="1" applyAlignment="1" applyProtection="1">
      <alignment horizontal="center"/>
      <protection locked="0"/>
    </xf>
    <xf numFmtId="1" fontId="14" fillId="0" borderId="28" xfId="0" applyNumberFormat="1" applyFont="1" applyBorder="1" applyAlignment="1" applyProtection="1">
      <alignment horizontal="center"/>
      <protection locked="0"/>
    </xf>
    <xf numFmtId="1" fontId="5" fillId="0" borderId="33" xfId="0" applyNumberFormat="1" applyFont="1" applyBorder="1" applyAlignment="1" applyProtection="1">
      <alignment horizontal="center"/>
      <protection locked="0"/>
    </xf>
    <xf numFmtId="1" fontId="14" fillId="0" borderId="29" xfId="0" applyNumberFormat="1" applyFont="1" applyBorder="1" applyAlignment="1" applyProtection="1">
      <alignment horizontal="center"/>
      <protection locked="0"/>
    </xf>
    <xf numFmtId="1" fontId="14" fillId="0" borderId="30" xfId="0" applyNumberFormat="1" applyFont="1" applyBorder="1" applyAlignment="1" applyProtection="1">
      <alignment horizontal="center"/>
      <protection locked="0"/>
    </xf>
    <xf numFmtId="1" fontId="5" fillId="0" borderId="27" xfId="0" applyNumberFormat="1" applyFont="1" applyBorder="1" applyAlignment="1" applyProtection="1">
      <alignment horizontal="center"/>
      <protection locked="0"/>
    </xf>
    <xf numFmtId="1" fontId="5" fillId="0" borderId="10" xfId="0" applyNumberFormat="1" applyFont="1" applyBorder="1" applyAlignment="1" applyProtection="1">
      <alignment horizontal="center"/>
      <protection locked="0"/>
    </xf>
    <xf numFmtId="1" fontId="5" fillId="0" borderId="40" xfId="0" applyNumberFormat="1" applyFont="1" applyBorder="1" applyAlignment="1" applyProtection="1">
      <alignment horizontal="center"/>
      <protection locked="0"/>
    </xf>
    <xf numFmtId="0" fontId="5" fillId="0" borderId="40" xfId="0" applyFont="1" applyBorder="1" applyAlignment="1" applyProtection="1">
      <alignment horizontal="center"/>
      <protection locked="0"/>
    </xf>
    <xf numFmtId="0" fontId="5" fillId="0" borderId="27" xfId="0" applyFont="1" applyBorder="1" applyAlignment="1" applyProtection="1">
      <alignment horizontal="center"/>
      <protection locked="0"/>
    </xf>
    <xf numFmtId="0" fontId="14" fillId="0" borderId="40" xfId="0" applyFont="1" applyBorder="1" applyAlignment="1" applyProtection="1">
      <alignment horizontal="center"/>
      <protection locked="0"/>
    </xf>
    <xf numFmtId="0" fontId="14" fillId="0" borderId="10" xfId="0" applyFont="1" applyBorder="1" applyAlignment="1" applyProtection="1">
      <alignment horizontal="center"/>
      <protection locked="0"/>
    </xf>
    <xf numFmtId="0" fontId="14" fillId="0" borderId="27" xfId="0" applyFont="1" applyBorder="1" applyAlignment="1" applyProtection="1">
      <alignment horizontal="center"/>
      <protection locked="0"/>
    </xf>
    <xf numFmtId="0" fontId="14" fillId="0" borderId="30" xfId="0" applyFont="1" applyBorder="1" applyAlignment="1" applyProtection="1">
      <alignment horizontal="center"/>
      <protection locked="0"/>
    </xf>
    <xf numFmtId="0" fontId="4" fillId="0" borderId="40" xfId="0" applyFont="1" applyBorder="1" applyAlignment="1" applyProtection="1">
      <alignment horizontal="center"/>
      <protection locked="0"/>
    </xf>
    <xf numFmtId="0" fontId="13" fillId="0" borderId="17" xfId="0" applyFont="1" applyBorder="1" applyAlignment="1" applyProtection="1">
      <alignment horizontal="center"/>
      <protection locked="0"/>
    </xf>
    <xf numFmtId="0" fontId="5" fillId="0" borderId="41" xfId="0" applyFont="1" applyBorder="1" applyAlignment="1" applyProtection="1">
      <alignment horizontal="center"/>
      <protection locked="0"/>
    </xf>
    <xf numFmtId="0" fontId="5" fillId="0" borderId="42" xfId="0" applyFont="1" applyBorder="1" applyAlignment="1" applyProtection="1">
      <alignment horizontal="center"/>
      <protection locked="0"/>
    </xf>
    <xf numFmtId="0" fontId="5" fillId="0" borderId="43" xfId="0" applyFont="1" applyBorder="1" applyAlignment="1" applyProtection="1">
      <alignment horizontal="center"/>
      <protection locked="0"/>
    </xf>
    <xf numFmtId="0" fontId="14" fillId="0" borderId="41" xfId="0" applyFont="1" applyBorder="1" applyAlignment="1" applyProtection="1">
      <alignment horizontal="center"/>
      <protection locked="0"/>
    </xf>
    <xf numFmtId="0" fontId="14" fillId="0" borderId="43" xfId="0" applyFont="1" applyBorder="1" applyAlignment="1" applyProtection="1">
      <alignment horizontal="center"/>
      <protection locked="0"/>
    </xf>
    <xf numFmtId="0" fontId="14" fillId="0" borderId="44" xfId="0" applyFont="1" applyBorder="1" applyAlignment="1" applyProtection="1">
      <alignment horizontal="center"/>
      <protection locked="0"/>
    </xf>
    <xf numFmtId="0" fontId="14" fillId="0" borderId="42" xfId="0" applyFont="1" applyBorder="1" applyAlignment="1" applyProtection="1">
      <alignment horizontal="center"/>
      <protection locked="0"/>
    </xf>
    <xf numFmtId="0" fontId="14" fillId="0" borderId="45" xfId="0" applyFont="1" applyBorder="1" applyAlignment="1" applyProtection="1">
      <alignment horizontal="center"/>
      <protection locked="0"/>
    </xf>
    <xf numFmtId="0" fontId="5" fillId="0" borderId="46" xfId="0" applyFont="1" applyBorder="1" applyAlignment="1" applyProtection="1">
      <alignment horizontal="center"/>
      <protection locked="0"/>
    </xf>
    <xf numFmtId="0" fontId="5" fillId="0" borderId="11" xfId="0" applyFont="1" applyBorder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/>
      <protection locked="0"/>
    </xf>
    <xf numFmtId="0" fontId="5" fillId="0" borderId="47" xfId="0" applyFont="1" applyBorder="1" applyAlignment="1" applyProtection="1">
      <alignment horizontal="center"/>
      <protection locked="0"/>
    </xf>
    <xf numFmtId="0" fontId="5" fillId="0" borderId="48" xfId="0" applyFont="1" applyBorder="1" applyAlignment="1" applyProtection="1">
      <alignment horizontal="center"/>
      <protection locked="0"/>
    </xf>
    <xf numFmtId="0" fontId="5" fillId="0" borderId="49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49" fontId="5" fillId="0" borderId="9" xfId="0" applyNumberFormat="1" applyFont="1" applyBorder="1" applyAlignment="1" applyProtection="1">
      <alignment horizontal="center"/>
      <protection locked="0"/>
    </xf>
    <xf numFmtId="0" fontId="0" fillId="0" borderId="48" xfId="0" applyBorder="1" applyAlignment="1" applyProtection="1">
      <alignment horizontal="center" wrapText="1"/>
      <protection locked="0"/>
    </xf>
    <xf numFmtId="0" fontId="5" fillId="0" borderId="36" xfId="0" applyFont="1" applyBorder="1" applyAlignment="1" applyProtection="1">
      <alignment horizontal="center"/>
      <protection locked="0"/>
    </xf>
    <xf numFmtId="0" fontId="14" fillId="0" borderId="9" xfId="0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/>
      <protection locked="0"/>
    </xf>
    <xf numFmtId="1" fontId="5" fillId="0" borderId="50" xfId="0" applyNumberFormat="1" applyFont="1" applyBorder="1" applyAlignment="1" applyProtection="1">
      <alignment horizontal="center"/>
      <protection locked="0"/>
    </xf>
    <xf numFmtId="1" fontId="14" fillId="0" borderId="51" xfId="0" applyNumberFormat="1" applyFont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 wrapText="1"/>
      <protection locked="0"/>
    </xf>
    <xf numFmtId="0" fontId="0" fillId="0" borderId="47" xfId="0" applyBorder="1" applyAlignment="1" applyProtection="1">
      <alignment horizontal="center" wrapText="1"/>
      <protection locked="0"/>
    </xf>
    <xf numFmtId="0" fontId="0" fillId="0" borderId="9" xfId="0" applyBorder="1" applyAlignment="1" applyProtection="1">
      <alignment horizontal="center" wrapText="1"/>
      <protection locked="0"/>
    </xf>
    <xf numFmtId="49" fontId="5" fillId="0" borderId="52" xfId="0" applyNumberFormat="1" applyFont="1" applyBorder="1" applyAlignment="1" applyProtection="1">
      <alignment horizontal="center"/>
      <protection locked="0"/>
    </xf>
    <xf numFmtId="3" fontId="5" fillId="0" borderId="35" xfId="0" applyNumberFormat="1" applyFont="1" applyBorder="1" applyAlignment="1" applyProtection="1">
      <alignment horizontal="center"/>
      <protection locked="0"/>
    </xf>
    <xf numFmtId="3" fontId="5" fillId="0" borderId="36" xfId="0" applyNumberFormat="1" applyFont="1" applyBorder="1" applyAlignment="1" applyProtection="1">
      <alignment horizontal="center"/>
      <protection locked="0"/>
    </xf>
    <xf numFmtId="3" fontId="5" fillId="0" borderId="31" xfId="0" applyNumberFormat="1" applyFont="1" applyBorder="1" applyAlignment="1" applyProtection="1">
      <alignment horizontal="center"/>
      <protection locked="0"/>
    </xf>
    <xf numFmtId="3" fontId="5" fillId="0" borderId="32" xfId="0" applyNumberFormat="1" applyFont="1" applyBorder="1" applyAlignment="1" applyProtection="1">
      <alignment horizontal="center"/>
      <protection locked="0"/>
    </xf>
    <xf numFmtId="3" fontId="5" fillId="0" borderId="53" xfId="0" applyNumberFormat="1" applyFont="1" applyBorder="1" applyAlignment="1" applyProtection="1">
      <alignment horizontal="center"/>
      <protection locked="0"/>
    </xf>
    <xf numFmtId="3" fontId="5" fillId="0" borderId="48" xfId="0" applyNumberFormat="1" applyFont="1" applyBorder="1" applyAlignment="1" applyProtection="1">
      <alignment horizontal="center"/>
      <protection locked="0"/>
    </xf>
    <xf numFmtId="3" fontId="5" fillId="0" borderId="27" xfId="0" applyNumberFormat="1" applyFont="1" applyBorder="1" applyAlignment="1" applyProtection="1">
      <alignment horizontal="center"/>
      <protection locked="0"/>
    </xf>
    <xf numFmtId="3" fontId="5" fillId="0" borderId="10" xfId="0" applyNumberFormat="1" applyFont="1" applyBorder="1" applyAlignment="1" applyProtection="1">
      <alignment horizontal="center"/>
      <protection locked="0"/>
    </xf>
    <xf numFmtId="3" fontId="5" fillId="0" borderId="42" xfId="0" applyNumberFormat="1" applyFont="1" applyBorder="1" applyAlignment="1" applyProtection="1">
      <alignment horizontal="center"/>
      <protection locked="0"/>
    </xf>
    <xf numFmtId="3" fontId="5" fillId="0" borderId="43" xfId="0" applyNumberFormat="1" applyFont="1" applyBorder="1" applyAlignment="1" applyProtection="1">
      <alignment horizontal="center"/>
      <protection locked="0"/>
    </xf>
    <xf numFmtId="49" fontId="5" fillId="0" borderId="52" xfId="0" applyNumberFormat="1" applyFont="1" applyBorder="1" applyAlignment="1" applyProtection="1">
      <alignment horizontal="left"/>
      <protection locked="0"/>
    </xf>
    <xf numFmtId="0" fontId="14" fillId="0" borderId="9" xfId="0" applyFont="1" applyBorder="1" applyAlignment="1" applyProtection="1">
      <alignment horizontal="left"/>
      <protection locked="0"/>
    </xf>
    <xf numFmtId="3" fontId="14" fillId="0" borderId="34" xfId="0" applyNumberFormat="1" applyFont="1" applyBorder="1" applyAlignment="1" applyProtection="1">
      <alignment horizontal="center"/>
      <protection hidden="1"/>
    </xf>
    <xf numFmtId="3" fontId="14" fillId="0" borderId="10" xfId="0" applyNumberFormat="1" applyFont="1" applyBorder="1" applyAlignment="1" applyProtection="1">
      <alignment horizontal="center"/>
      <protection hidden="1"/>
    </xf>
    <xf numFmtId="3" fontId="14" fillId="0" borderId="17" xfId="0" applyNumberFormat="1" applyFont="1" applyBorder="1" applyAlignment="1" applyProtection="1">
      <alignment horizontal="center"/>
      <protection hidden="1"/>
    </xf>
    <xf numFmtId="3" fontId="14" fillId="0" borderId="38" xfId="0" applyNumberFormat="1" applyFont="1" applyBorder="1" applyAlignment="1" applyProtection="1">
      <alignment horizontal="center"/>
      <protection hidden="1"/>
    </xf>
    <xf numFmtId="3" fontId="14" fillId="0" borderId="27" xfId="0" applyNumberFormat="1" applyFont="1" applyBorder="1" applyAlignment="1" applyProtection="1">
      <alignment horizontal="center"/>
      <protection hidden="1"/>
    </xf>
    <xf numFmtId="3" fontId="14" fillId="0" borderId="39" xfId="0" applyNumberFormat="1" applyFont="1" applyBorder="1" applyAlignment="1" applyProtection="1">
      <alignment horizontal="center"/>
      <protection hidden="1"/>
    </xf>
    <xf numFmtId="3" fontId="14" fillId="0" borderId="40" xfId="0" applyNumberFormat="1" applyFont="1" applyBorder="1" applyAlignment="1" applyProtection="1">
      <alignment horizontal="center"/>
      <protection hidden="1"/>
    </xf>
    <xf numFmtId="3" fontId="14" fillId="0" borderId="28" xfId="0" applyNumberFormat="1" applyFont="1" applyBorder="1" applyAlignment="1" applyProtection="1">
      <alignment horizontal="center"/>
      <protection hidden="1"/>
    </xf>
    <xf numFmtId="3" fontId="14" fillId="0" borderId="29" xfId="0" applyNumberFormat="1" applyFont="1" applyBorder="1" applyAlignment="1" applyProtection="1">
      <alignment horizontal="center"/>
      <protection hidden="1"/>
    </xf>
    <xf numFmtId="3" fontId="14" fillId="0" borderId="30" xfId="0" applyNumberFormat="1" applyFont="1" applyBorder="1" applyAlignment="1" applyProtection="1">
      <alignment horizontal="center"/>
      <protection hidden="1"/>
    </xf>
    <xf numFmtId="3" fontId="14" fillId="0" borderId="54" xfId="0" applyNumberFormat="1" applyFont="1" applyBorder="1" applyAlignment="1" applyProtection="1">
      <alignment horizontal="center"/>
      <protection hidden="1"/>
    </xf>
    <xf numFmtId="3" fontId="14" fillId="0" borderId="48" xfId="0" applyNumberFormat="1" applyFont="1" applyBorder="1" applyAlignment="1" applyProtection="1">
      <alignment horizontal="center"/>
      <protection hidden="1"/>
    </xf>
    <xf numFmtId="3" fontId="14" fillId="0" borderId="55" xfId="0" applyNumberFormat="1" applyFont="1" applyBorder="1" applyAlignment="1" applyProtection="1">
      <alignment horizontal="center"/>
      <protection hidden="1"/>
    </xf>
    <xf numFmtId="3" fontId="14" fillId="0" borderId="56" xfId="0" applyNumberFormat="1" applyFont="1" applyBorder="1" applyAlignment="1" applyProtection="1">
      <alignment horizontal="center"/>
      <protection hidden="1"/>
    </xf>
    <xf numFmtId="3" fontId="14" fillId="0" borderId="53" xfId="0" applyNumberFormat="1" applyFont="1" applyBorder="1" applyAlignment="1" applyProtection="1">
      <alignment horizontal="center"/>
      <protection hidden="1"/>
    </xf>
    <xf numFmtId="3" fontId="14" fillId="0" borderId="57" xfId="0" applyNumberFormat="1" applyFont="1" applyBorder="1" applyAlignment="1" applyProtection="1">
      <alignment horizontal="center"/>
      <protection hidden="1"/>
    </xf>
    <xf numFmtId="3" fontId="14" fillId="0" borderId="31" xfId="0" applyNumberFormat="1" applyFont="1" applyBorder="1" applyAlignment="1" applyProtection="1">
      <alignment horizontal="center"/>
      <protection hidden="1"/>
    </xf>
    <xf numFmtId="3" fontId="14" fillId="0" borderId="58" xfId="0" applyNumberFormat="1" applyFont="1" applyBorder="1" applyAlignment="1" applyProtection="1">
      <alignment horizontal="center"/>
      <protection hidden="1"/>
    </xf>
    <xf numFmtId="3" fontId="14" fillId="0" borderId="59" xfId="0" applyNumberFormat="1" applyFont="1" applyBorder="1" applyAlignment="1" applyProtection="1">
      <alignment horizontal="center"/>
      <protection hidden="1"/>
    </xf>
    <xf numFmtId="3" fontId="14" fillId="0" borderId="60" xfId="0" applyNumberFormat="1" applyFont="1" applyBorder="1" applyAlignment="1" applyProtection="1">
      <alignment horizontal="center"/>
      <protection hidden="1"/>
    </xf>
    <xf numFmtId="3" fontId="14" fillId="0" borderId="15" xfId="0" applyNumberFormat="1" applyFont="1" applyBorder="1" applyAlignment="1" applyProtection="1">
      <alignment horizontal="center"/>
      <protection hidden="1"/>
    </xf>
    <xf numFmtId="3" fontId="14" fillId="0" borderId="32" xfId="0" applyNumberFormat="1" applyFont="1" applyBorder="1" applyAlignment="1" applyProtection="1">
      <alignment horizontal="center"/>
      <protection hidden="1"/>
    </xf>
    <xf numFmtId="3" fontId="14" fillId="0" borderId="33" xfId="0" applyNumberFormat="1" applyFont="1" applyBorder="1" applyAlignment="1" applyProtection="1">
      <alignment horizontal="center"/>
      <protection hidden="1"/>
    </xf>
    <xf numFmtId="3" fontId="14" fillId="0" borderId="61" xfId="0" applyNumberFormat="1" applyFont="1" applyBorder="1" applyAlignment="1" applyProtection="1">
      <alignment horizontal="center"/>
      <protection hidden="1"/>
    </xf>
    <xf numFmtId="3" fontId="14" fillId="0" borderId="26" xfId="0" applyNumberFormat="1" applyFont="1" applyBorder="1" applyAlignment="1" applyProtection="1">
      <alignment horizontal="center"/>
      <protection hidden="1"/>
    </xf>
    <xf numFmtId="3" fontId="14" fillId="0" borderId="62" xfId="0" applyNumberFormat="1" applyFont="1" applyBorder="1" applyAlignment="1" applyProtection="1">
      <alignment horizontal="center"/>
      <protection hidden="1"/>
    </xf>
    <xf numFmtId="3" fontId="14" fillId="0" borderId="63" xfId="0" applyNumberFormat="1" applyFont="1" applyBorder="1" applyAlignment="1" applyProtection="1">
      <alignment horizontal="center"/>
      <protection hidden="1"/>
    </xf>
    <xf numFmtId="3" fontId="14" fillId="0" borderId="11" xfId="0" applyNumberFormat="1" applyFont="1" applyBorder="1" applyAlignment="1" applyProtection="1">
      <alignment horizontal="center"/>
      <protection hidden="1"/>
    </xf>
    <xf numFmtId="3" fontId="14" fillId="0" borderId="64" xfId="0" applyNumberFormat="1" applyFont="1" applyBorder="1" applyAlignment="1" applyProtection="1">
      <alignment horizontal="center"/>
      <protection hidden="1"/>
    </xf>
    <xf numFmtId="3" fontId="14" fillId="0" borderId="65" xfId="0" applyNumberFormat="1" applyFont="1" applyBorder="1" applyAlignment="1" applyProtection="1">
      <alignment horizontal="center"/>
      <protection hidden="1"/>
    </xf>
    <xf numFmtId="3" fontId="14" fillId="0" borderId="66" xfId="0" applyNumberFormat="1" applyFont="1" applyBorder="1" applyAlignment="1" applyProtection="1">
      <alignment horizontal="center"/>
      <protection hidden="1"/>
    </xf>
    <xf numFmtId="3" fontId="14" fillId="0" borderId="67" xfId="0" applyNumberFormat="1" applyFont="1" applyBorder="1" applyAlignment="1" applyProtection="1">
      <alignment horizontal="center"/>
      <protection hidden="1"/>
    </xf>
    <xf numFmtId="3" fontId="5" fillId="0" borderId="40" xfId="0" applyNumberFormat="1" applyFont="1" applyBorder="1" applyAlignment="1" applyProtection="1">
      <alignment horizontal="center"/>
      <protection locked="0"/>
    </xf>
    <xf numFmtId="3" fontId="4" fillId="0" borderId="40" xfId="0" applyNumberFormat="1" applyFont="1" applyBorder="1" applyAlignment="1" applyProtection="1">
      <alignment horizontal="center"/>
      <protection locked="0"/>
    </xf>
    <xf numFmtId="3" fontId="5" fillId="0" borderId="41" xfId="0" applyNumberFormat="1" applyFont="1" applyBorder="1" applyAlignment="1" applyProtection="1">
      <alignment horizontal="center"/>
      <protection locked="0"/>
    </xf>
    <xf numFmtId="0" fontId="14" fillId="0" borderId="68" xfId="0" applyFont="1" applyBorder="1" applyAlignment="1" applyProtection="1">
      <alignment horizontal="left"/>
      <protection locked="0"/>
    </xf>
    <xf numFmtId="0" fontId="0" fillId="0" borderId="11" xfId="0" applyBorder="1" applyProtection="1">
      <protection locked="0"/>
    </xf>
    <xf numFmtId="49" fontId="14" fillId="0" borderId="9" xfId="0" applyNumberFormat="1" applyFont="1" applyBorder="1" applyAlignment="1" applyProtection="1">
      <alignment horizontal="left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3" fontId="14" fillId="2" borderId="28" xfId="0" applyNumberFormat="1" applyFont="1" applyFill="1" applyBorder="1" applyAlignment="1" applyProtection="1">
      <alignment horizontal="center"/>
      <protection hidden="1"/>
    </xf>
    <xf numFmtId="3" fontId="5" fillId="2" borderId="31" xfId="0" applyNumberFormat="1" applyFont="1" applyFill="1" applyBorder="1" applyAlignment="1" applyProtection="1">
      <alignment horizontal="center"/>
      <protection locked="0"/>
    </xf>
    <xf numFmtId="3" fontId="5" fillId="2" borderId="32" xfId="0" applyNumberFormat="1" applyFont="1" applyFill="1" applyBorder="1" applyAlignment="1" applyProtection="1">
      <alignment horizontal="center"/>
      <protection locked="0"/>
    </xf>
    <xf numFmtId="3" fontId="5" fillId="2" borderId="33" xfId="0" applyNumberFormat="1" applyFont="1" applyFill="1" applyBorder="1" applyAlignment="1" applyProtection="1">
      <alignment horizontal="center"/>
      <protection locked="0"/>
    </xf>
    <xf numFmtId="3" fontId="14" fillId="2" borderId="10" xfId="0" applyNumberFormat="1" applyFont="1" applyFill="1" applyBorder="1" applyAlignment="1" applyProtection="1">
      <alignment horizontal="center"/>
      <protection hidden="1"/>
    </xf>
    <xf numFmtId="3" fontId="14" fillId="2" borderId="17" xfId="0" applyNumberFormat="1" applyFont="1" applyFill="1" applyBorder="1" applyAlignment="1" applyProtection="1">
      <alignment horizontal="center"/>
      <protection hidden="1"/>
    </xf>
    <xf numFmtId="3" fontId="14" fillId="2" borderId="29" xfId="0" applyNumberFormat="1" applyFont="1" applyFill="1" applyBorder="1" applyAlignment="1" applyProtection="1">
      <alignment horizontal="center"/>
      <protection hidden="1"/>
    </xf>
    <xf numFmtId="3" fontId="14" fillId="2" borderId="27" xfId="0" applyNumberFormat="1" applyFont="1" applyFill="1" applyBorder="1" applyAlignment="1" applyProtection="1">
      <alignment horizontal="center"/>
      <protection hidden="1"/>
    </xf>
    <xf numFmtId="3" fontId="14" fillId="2" borderId="30" xfId="0" applyNumberFormat="1" applyFont="1" applyFill="1" applyBorder="1" applyAlignment="1" applyProtection="1">
      <alignment horizontal="center"/>
      <protection hidden="1"/>
    </xf>
    <xf numFmtId="3" fontId="5" fillId="0" borderId="17" xfId="0" applyNumberFormat="1" applyFont="1" applyBorder="1" applyAlignment="1" applyProtection="1">
      <alignment horizontal="center"/>
      <protection locked="0"/>
    </xf>
    <xf numFmtId="3" fontId="5" fillId="0" borderId="30" xfId="0" applyNumberFormat="1" applyFont="1" applyBorder="1" applyAlignment="1" applyProtection="1">
      <alignment horizontal="center"/>
      <protection locked="0"/>
    </xf>
    <xf numFmtId="3" fontId="4" fillId="0" borderId="17" xfId="0" applyNumberFormat="1" applyFont="1" applyBorder="1" applyAlignment="1" applyProtection="1">
      <alignment horizontal="center"/>
      <protection locked="0"/>
    </xf>
    <xf numFmtId="3" fontId="5" fillId="0" borderId="44" xfId="0" applyNumberFormat="1" applyFont="1" applyBorder="1" applyAlignment="1" applyProtection="1">
      <alignment horizontal="center"/>
      <protection locked="0"/>
    </xf>
    <xf numFmtId="3" fontId="5" fillId="0" borderId="45" xfId="0" applyNumberFormat="1" applyFont="1" applyBorder="1" applyAlignment="1" applyProtection="1">
      <alignment horizontal="center"/>
      <protection locked="0"/>
    </xf>
    <xf numFmtId="0" fontId="21" fillId="0" borderId="0" xfId="0" applyFont="1"/>
    <xf numFmtId="0" fontId="13" fillId="0" borderId="15" xfId="0" applyFont="1" applyBorder="1" applyAlignment="1" applyProtection="1">
      <alignment horizontal="center"/>
      <protection hidden="1"/>
    </xf>
    <xf numFmtId="0" fontId="13" fillId="0" borderId="16" xfId="0" applyFont="1" applyBorder="1" applyAlignment="1" applyProtection="1">
      <alignment horizontal="center"/>
      <protection hidden="1"/>
    </xf>
    <xf numFmtId="0" fontId="13" fillId="0" borderId="19" xfId="0" applyFont="1" applyBorder="1" applyAlignment="1" applyProtection="1">
      <alignment horizontal="center"/>
      <protection hidden="1"/>
    </xf>
    <xf numFmtId="0" fontId="13" fillId="0" borderId="22" xfId="0" applyFont="1" applyBorder="1" applyAlignment="1" applyProtection="1">
      <alignment horizontal="center"/>
      <protection hidden="1"/>
    </xf>
    <xf numFmtId="0" fontId="13" fillId="0" borderId="20" xfId="0" applyFont="1" applyBorder="1" applyAlignment="1" applyProtection="1">
      <alignment horizontal="center"/>
      <protection hidden="1"/>
    </xf>
    <xf numFmtId="0" fontId="13" fillId="0" borderId="23" xfId="0" applyFont="1" applyBorder="1" applyAlignment="1" applyProtection="1">
      <alignment horizontal="center"/>
      <protection hidden="1"/>
    </xf>
    <xf numFmtId="0" fontId="13" fillId="0" borderId="1" xfId="0" applyFont="1" applyBorder="1" applyAlignment="1" applyProtection="1">
      <alignment horizontal="center"/>
      <protection hidden="1"/>
    </xf>
    <xf numFmtId="0" fontId="13" fillId="0" borderId="3" xfId="0" applyFont="1" applyBorder="1" applyAlignment="1" applyProtection="1">
      <alignment horizontal="center"/>
      <protection hidden="1"/>
    </xf>
    <xf numFmtId="0" fontId="13" fillId="0" borderId="21" xfId="0" applyFont="1" applyBorder="1" applyAlignment="1" applyProtection="1">
      <alignment horizontal="center"/>
      <protection hidden="1"/>
    </xf>
    <xf numFmtId="0" fontId="13" fillId="0" borderId="24" xfId="0" applyFont="1" applyBorder="1" applyAlignment="1" applyProtection="1">
      <alignment horizontal="center"/>
      <protection hidden="1"/>
    </xf>
    <xf numFmtId="0" fontId="13" fillId="0" borderId="2" xfId="0" applyFont="1" applyBorder="1" applyAlignment="1" applyProtection="1">
      <alignment horizontal="center"/>
      <protection hidden="1"/>
    </xf>
    <xf numFmtId="0" fontId="13" fillId="0" borderId="9" xfId="0" applyFont="1" applyBorder="1" applyAlignment="1" applyProtection="1">
      <alignment horizontal="center"/>
      <protection hidden="1"/>
    </xf>
    <xf numFmtId="0" fontId="17" fillId="0" borderId="10" xfId="0" applyFont="1" applyBorder="1" applyAlignment="1" applyProtection="1">
      <alignment horizontal="center"/>
      <protection hidden="1"/>
    </xf>
    <xf numFmtId="3" fontId="5" fillId="0" borderId="31" xfId="0" applyNumberFormat="1" applyFont="1" applyBorder="1" applyAlignment="1" applyProtection="1">
      <alignment horizontal="center"/>
      <protection hidden="1"/>
    </xf>
    <xf numFmtId="3" fontId="5" fillId="0" borderId="32" xfId="0" applyNumberFormat="1" applyFont="1" applyBorder="1" applyAlignment="1" applyProtection="1">
      <alignment horizontal="center"/>
      <protection hidden="1"/>
    </xf>
    <xf numFmtId="3" fontId="5" fillId="0" borderId="27" xfId="0" applyNumberFormat="1" applyFont="1" applyBorder="1" applyAlignment="1" applyProtection="1">
      <alignment horizontal="center"/>
      <protection hidden="1"/>
    </xf>
    <xf numFmtId="3" fontId="5" fillId="0" borderId="10" xfId="0" applyNumberFormat="1" applyFont="1" applyBorder="1" applyAlignment="1" applyProtection="1">
      <alignment horizontal="center"/>
      <protection hidden="1"/>
    </xf>
    <xf numFmtId="3" fontId="5" fillId="0" borderId="65" xfId="0" applyNumberFormat="1" applyFont="1" applyBorder="1" applyAlignment="1" applyProtection="1">
      <alignment horizontal="center"/>
      <protection hidden="1"/>
    </xf>
    <xf numFmtId="3" fontId="5" fillId="0" borderId="11" xfId="0" applyNumberFormat="1" applyFont="1" applyBorder="1" applyAlignment="1" applyProtection="1">
      <alignment horizontal="center"/>
      <protection hidden="1"/>
    </xf>
    <xf numFmtId="3" fontId="5" fillId="0" borderId="53" xfId="0" applyNumberFormat="1" applyFont="1" applyBorder="1" applyAlignment="1" applyProtection="1">
      <alignment horizontal="center"/>
      <protection hidden="1"/>
    </xf>
    <xf numFmtId="3" fontId="5" fillId="0" borderId="48" xfId="0" applyNumberFormat="1" applyFont="1" applyBorder="1" applyAlignment="1" applyProtection="1">
      <alignment horizontal="center"/>
      <protection hidden="1"/>
    </xf>
    <xf numFmtId="0" fontId="13" fillId="0" borderId="49" xfId="0" applyFont="1" applyBorder="1" applyAlignment="1" applyProtection="1">
      <alignment horizontal="center"/>
      <protection hidden="1"/>
    </xf>
    <xf numFmtId="0" fontId="14" fillId="0" borderId="32" xfId="0" applyFont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left"/>
      <protection locked="0"/>
    </xf>
    <xf numFmtId="0" fontId="3" fillId="0" borderId="0" xfId="0" applyFont="1" applyAlignment="1">
      <alignment wrapText="1"/>
    </xf>
    <xf numFmtId="0" fontId="18" fillId="0" borderId="69" xfId="0" applyFont="1" applyBorder="1" applyAlignment="1" applyProtection="1">
      <alignment horizontal="right"/>
      <protection hidden="1"/>
    </xf>
    <xf numFmtId="3" fontId="18" fillId="0" borderId="70" xfId="0" applyNumberFormat="1" applyFont="1" applyBorder="1" applyAlignment="1" applyProtection="1">
      <alignment horizontal="center"/>
      <protection hidden="1"/>
    </xf>
    <xf numFmtId="3" fontId="22" fillId="0" borderId="70" xfId="0" applyNumberFormat="1" applyFont="1" applyBorder="1" applyAlignment="1" applyProtection="1">
      <alignment horizontal="center"/>
      <protection hidden="1"/>
    </xf>
    <xf numFmtId="0" fontId="13" fillId="0" borderId="71" xfId="0" applyFont="1" applyBorder="1" applyAlignment="1">
      <alignment horizontal="center"/>
    </xf>
    <xf numFmtId="0" fontId="4" fillId="0" borderId="15" xfId="0" applyFont="1" applyBorder="1" applyAlignment="1" applyProtection="1">
      <alignment horizontal="center"/>
      <protection hidden="1"/>
    </xf>
    <xf numFmtId="3" fontId="14" fillId="0" borderId="37" xfId="0" applyNumberFormat="1" applyFont="1" applyBorder="1" applyAlignment="1" applyProtection="1">
      <alignment horizontal="center"/>
      <protection hidden="1"/>
    </xf>
    <xf numFmtId="3" fontId="14" fillId="0" borderId="72" xfId="0" applyNumberFormat="1" applyFont="1" applyBorder="1" applyAlignment="1" applyProtection="1">
      <alignment horizontal="center"/>
      <protection hidden="1"/>
    </xf>
    <xf numFmtId="3" fontId="5" fillId="0" borderId="34" xfId="0" applyNumberFormat="1" applyFont="1" applyBorder="1" applyAlignment="1" applyProtection="1">
      <alignment horizontal="center"/>
      <protection locked="0"/>
    </xf>
    <xf numFmtId="3" fontId="5" fillId="0" borderId="28" xfId="0" applyNumberFormat="1" applyFont="1" applyBorder="1" applyAlignment="1" applyProtection="1">
      <alignment horizontal="center"/>
      <protection locked="0"/>
    </xf>
    <xf numFmtId="3" fontId="5" fillId="0" borderId="54" xfId="0" applyNumberFormat="1" applyFont="1" applyBorder="1" applyAlignment="1" applyProtection="1">
      <alignment horizontal="center"/>
      <protection locked="0"/>
    </xf>
    <xf numFmtId="0" fontId="15" fillId="0" borderId="15" xfId="0" applyFont="1" applyBorder="1" applyAlignment="1" applyProtection="1">
      <alignment horizontal="center"/>
      <protection hidden="1"/>
    </xf>
    <xf numFmtId="166" fontId="16" fillId="0" borderId="4" xfId="0" applyNumberFormat="1" applyFont="1" applyBorder="1" applyAlignment="1" applyProtection="1">
      <alignment horizontal="center"/>
      <protection hidden="1"/>
    </xf>
    <xf numFmtId="0" fontId="1" fillId="0" borderId="73" xfId="0" applyFont="1" applyBorder="1" applyAlignment="1" applyProtection="1">
      <alignment horizontal="left"/>
      <protection hidden="1"/>
    </xf>
    <xf numFmtId="0" fontId="3" fillId="0" borderId="73" xfId="0" applyFont="1" applyBorder="1"/>
    <xf numFmtId="0" fontId="1" fillId="0" borderId="73" xfId="0" applyFont="1" applyBorder="1" applyProtection="1">
      <protection hidden="1"/>
    </xf>
    <xf numFmtId="9" fontId="18" fillId="0" borderId="0" xfId="0" applyNumberFormat="1" applyFont="1" applyProtection="1">
      <protection locked="0"/>
    </xf>
    <xf numFmtId="9" fontId="1" fillId="0" borderId="0" xfId="0" applyNumberFormat="1" applyFont="1" applyProtection="1">
      <protection locked="0"/>
    </xf>
    <xf numFmtId="9" fontId="18" fillId="0" borderId="74" xfId="0" applyNumberFormat="1" applyFont="1" applyBorder="1" applyAlignment="1" applyProtection="1">
      <alignment horizontal="center"/>
      <protection locked="0"/>
    </xf>
    <xf numFmtId="0" fontId="10" fillId="0" borderId="73" xfId="0" applyFont="1" applyBorder="1"/>
    <xf numFmtId="0" fontId="1" fillId="0" borderId="0" xfId="0" applyFont="1" applyProtection="1">
      <protection locked="0"/>
    </xf>
    <xf numFmtId="0" fontId="3" fillId="0" borderId="73" xfId="0" applyFont="1" applyBorder="1" applyProtection="1">
      <protection locked="0"/>
    </xf>
    <xf numFmtId="0" fontId="4" fillId="0" borderId="15" xfId="0" applyFont="1" applyBorder="1" applyAlignment="1">
      <alignment horizontal="center"/>
    </xf>
    <xf numFmtId="1" fontId="14" fillId="0" borderId="28" xfId="0" applyNumberFormat="1" applyFont="1" applyBorder="1" applyAlignment="1" applyProtection="1">
      <alignment horizontal="center"/>
      <protection hidden="1"/>
    </xf>
    <xf numFmtId="3" fontId="14" fillId="0" borderId="51" xfId="0" applyNumberFormat="1" applyFont="1" applyBorder="1" applyAlignment="1" applyProtection="1">
      <alignment horizontal="center"/>
      <protection hidden="1"/>
    </xf>
    <xf numFmtId="0" fontId="13" fillId="0" borderId="10" xfId="0" applyFont="1" applyBorder="1" applyAlignment="1" applyProtection="1">
      <alignment horizontal="center"/>
      <protection hidden="1"/>
    </xf>
    <xf numFmtId="3" fontId="14" fillId="0" borderId="27" xfId="0" applyNumberFormat="1" applyFont="1" applyBorder="1" applyAlignment="1" applyProtection="1">
      <alignment horizontal="center"/>
      <protection locked="0"/>
    </xf>
    <xf numFmtId="3" fontId="14" fillId="0" borderId="10" xfId="0" applyNumberFormat="1" applyFont="1" applyBorder="1" applyAlignment="1" applyProtection="1">
      <alignment horizontal="center"/>
      <protection locked="0"/>
    </xf>
    <xf numFmtId="0" fontId="1" fillId="0" borderId="73" xfId="0" applyFont="1" applyBorder="1" applyProtection="1">
      <protection locked="0"/>
    </xf>
    <xf numFmtId="0" fontId="1" fillId="0" borderId="73" xfId="0" applyFont="1" applyBorder="1" applyProtection="1">
      <protection locked="0" hidden="1"/>
    </xf>
    <xf numFmtId="3" fontId="14" fillId="0" borderId="50" xfId="0" applyNumberFormat="1" applyFont="1" applyBorder="1" applyAlignment="1" applyProtection="1">
      <alignment horizontal="center"/>
      <protection hidden="1"/>
    </xf>
    <xf numFmtId="1" fontId="5" fillId="0" borderId="28" xfId="0" applyNumberFormat="1" applyFont="1" applyBorder="1" applyAlignment="1" applyProtection="1">
      <alignment horizontal="center"/>
      <protection locked="0"/>
    </xf>
    <xf numFmtId="3" fontId="14" fillId="0" borderId="75" xfId="0" applyNumberFormat="1" applyFont="1" applyBorder="1" applyAlignment="1" applyProtection="1">
      <alignment horizontal="center"/>
      <protection hidden="1"/>
    </xf>
    <xf numFmtId="3" fontId="14" fillId="0" borderId="76" xfId="0" applyNumberFormat="1" applyFont="1" applyBorder="1" applyAlignment="1" applyProtection="1">
      <alignment horizontal="center"/>
      <protection hidden="1"/>
    </xf>
    <xf numFmtId="3" fontId="14" fillId="0" borderId="77" xfId="0" applyNumberFormat="1" applyFont="1" applyBorder="1" applyAlignment="1" applyProtection="1">
      <alignment horizontal="center"/>
      <protection hidden="1"/>
    </xf>
    <xf numFmtId="3" fontId="14" fillId="0" borderId="78" xfId="0" applyNumberFormat="1" applyFont="1" applyBorder="1" applyAlignment="1" applyProtection="1">
      <alignment horizontal="center"/>
      <protection hidden="1"/>
    </xf>
    <xf numFmtId="3" fontId="14" fillId="0" borderId="79" xfId="0" applyNumberFormat="1" applyFont="1" applyBorder="1" applyAlignment="1" applyProtection="1">
      <alignment horizontal="center"/>
      <protection hidden="1"/>
    </xf>
    <xf numFmtId="3" fontId="14" fillId="0" borderId="80" xfId="0" applyNumberFormat="1" applyFont="1" applyBorder="1" applyAlignment="1" applyProtection="1">
      <alignment horizontal="center"/>
      <protection hidden="1"/>
    </xf>
    <xf numFmtId="0" fontId="5" fillId="0" borderId="46" xfId="0" quotePrefix="1" applyFont="1" applyBorder="1" applyAlignment="1" applyProtection="1">
      <alignment horizontal="center"/>
      <protection locked="0"/>
    </xf>
    <xf numFmtId="0" fontId="5" fillId="0" borderId="9" xfId="0" quotePrefix="1" applyFont="1" applyBorder="1" applyAlignment="1" applyProtection="1">
      <alignment horizontal="center"/>
      <protection locked="0"/>
    </xf>
    <xf numFmtId="4" fontId="14" fillId="0" borderId="10" xfId="0" applyNumberFormat="1" applyFont="1" applyBorder="1" applyAlignment="1" applyProtection="1">
      <alignment horizontal="center"/>
      <protection hidden="1"/>
    </xf>
    <xf numFmtId="4" fontId="14" fillId="0" borderId="48" xfId="0" applyNumberFormat="1" applyFont="1" applyBorder="1" applyAlignment="1" applyProtection="1">
      <alignment horizontal="center"/>
      <protection hidden="1"/>
    </xf>
    <xf numFmtId="0" fontId="18" fillId="0" borderId="69" xfId="0" applyFont="1" applyBorder="1" applyAlignment="1" applyProtection="1">
      <alignment horizontal="center"/>
      <protection hidden="1"/>
    </xf>
    <xf numFmtId="0" fontId="3" fillId="0" borderId="0" xfId="0" applyFont="1" applyAlignment="1">
      <alignment horizontal="right"/>
    </xf>
    <xf numFmtId="0" fontId="3" fillId="0" borderId="73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7" fillId="3" borderId="85" xfId="0" applyFont="1" applyFill="1" applyBorder="1" applyAlignment="1" applyProtection="1">
      <alignment horizontal="center" wrapText="1"/>
      <protection locked="0"/>
    </xf>
    <xf numFmtId="0" fontId="17" fillId="3" borderId="86" xfId="0" applyFont="1" applyFill="1" applyBorder="1" applyAlignment="1" applyProtection="1">
      <alignment horizontal="center" wrapText="1"/>
      <protection locked="0"/>
    </xf>
    <xf numFmtId="0" fontId="17" fillId="3" borderId="74" xfId="0" applyFont="1" applyFill="1" applyBorder="1" applyAlignment="1" applyProtection="1">
      <alignment horizontal="center" wrapText="1"/>
      <protection locked="0"/>
    </xf>
    <xf numFmtId="3" fontId="22" fillId="0" borderId="69" xfId="0" applyNumberFormat="1" applyFont="1" applyBorder="1" applyAlignment="1" applyProtection="1">
      <alignment horizontal="center"/>
      <protection hidden="1"/>
    </xf>
    <xf numFmtId="0" fontId="22" fillId="0" borderId="69" xfId="0" applyFont="1" applyBorder="1" applyAlignment="1" applyProtection="1">
      <alignment horizontal="center"/>
      <protection hidden="1"/>
    </xf>
    <xf numFmtId="0" fontId="13" fillId="0" borderId="81" xfId="0" applyFont="1" applyBorder="1" applyAlignment="1">
      <alignment horizontal="center"/>
    </xf>
    <xf numFmtId="0" fontId="13" fillId="0" borderId="82" xfId="0" applyFont="1" applyBorder="1" applyAlignment="1">
      <alignment horizontal="center"/>
    </xf>
    <xf numFmtId="0" fontId="13" fillId="0" borderId="83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4" fillId="0" borderId="81" xfId="0" applyFont="1" applyBorder="1" applyAlignment="1">
      <alignment horizontal="center"/>
    </xf>
    <xf numFmtId="0" fontId="4" fillId="0" borderId="82" xfId="0" applyFont="1" applyBorder="1" applyAlignment="1">
      <alignment horizontal="center"/>
    </xf>
    <xf numFmtId="0" fontId="4" fillId="0" borderId="84" xfId="0" applyFont="1" applyBorder="1" applyAlignment="1">
      <alignment horizontal="center"/>
    </xf>
    <xf numFmtId="0" fontId="15" fillId="0" borderId="81" xfId="0" applyFont="1" applyBorder="1" applyAlignment="1" applyProtection="1">
      <alignment horizontal="center"/>
      <protection locked="0"/>
    </xf>
    <xf numFmtId="0" fontId="15" fillId="0" borderId="82" xfId="0" applyFont="1" applyBorder="1" applyAlignment="1" applyProtection="1">
      <alignment horizontal="center"/>
      <protection locked="0"/>
    </xf>
    <xf numFmtId="0" fontId="15" fillId="0" borderId="84" xfId="0" applyFont="1" applyBorder="1" applyAlignment="1" applyProtection="1">
      <alignment horizontal="center"/>
      <protection locked="0"/>
    </xf>
    <xf numFmtId="14" fontId="3" fillId="0" borderId="73" xfId="0" applyNumberFormat="1" applyFont="1" applyBorder="1" applyAlignment="1">
      <alignment horizontal="center"/>
    </xf>
    <xf numFmtId="0" fontId="18" fillId="0" borderId="87" xfId="0" applyFont="1" applyBorder="1" applyAlignment="1" applyProtection="1">
      <alignment horizontal="right"/>
      <protection hidden="1"/>
    </xf>
    <xf numFmtId="0" fontId="18" fillId="0" borderId="69" xfId="0" applyFont="1" applyBorder="1" applyAlignment="1" applyProtection="1">
      <alignment horizontal="right"/>
      <protection hidden="1"/>
    </xf>
    <xf numFmtId="0" fontId="23" fillId="4" borderId="69" xfId="0" applyFont="1" applyFill="1" applyBorder="1" applyAlignment="1" applyProtection="1">
      <alignment horizontal="center"/>
      <protection hidden="1"/>
    </xf>
    <xf numFmtId="3" fontId="18" fillId="0" borderId="69" xfId="0" applyNumberFormat="1" applyFont="1" applyBorder="1" applyAlignment="1" applyProtection="1">
      <alignment horizontal="center"/>
      <protection hidden="1"/>
    </xf>
  </cellXfs>
  <cellStyles count="2">
    <cellStyle name="Normal" xfId="0" builtinId="0"/>
    <cellStyle name="Normal_Example English Earth Work Summaries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17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8"/>
  <dimension ref="A1:S68"/>
  <sheetViews>
    <sheetView showGridLines="0" showZeros="0" tabSelected="1" zoomScale="85" zoomScaleNormal="85" zoomScaleSheetLayoutView="75" workbookViewId="0">
      <selection activeCell="K10" sqref="K10"/>
    </sheetView>
  </sheetViews>
  <sheetFormatPr defaultRowHeight="15.6" x14ac:dyDescent="0.3"/>
  <cols>
    <col min="1" max="2" width="20.59765625" customWidth="1"/>
    <col min="3" max="11" width="9.59765625" customWidth="1"/>
    <col min="12" max="16" width="12.59765625" customWidth="1"/>
    <col min="17" max="17" width="9.59765625" customWidth="1"/>
    <col min="18" max="18" width="8.5" customWidth="1"/>
  </cols>
  <sheetData>
    <row r="1" spans="1:19" ht="25.2" x14ac:dyDescent="0.6">
      <c r="A1" s="1"/>
      <c r="B1" s="29"/>
      <c r="C1" s="21"/>
      <c r="D1" s="19"/>
      <c r="E1" s="19"/>
      <c r="F1" s="1"/>
      <c r="G1" s="253" t="s">
        <v>154</v>
      </c>
      <c r="H1" s="254"/>
      <c r="I1" s="254"/>
      <c r="J1" s="254"/>
      <c r="K1" s="1"/>
      <c r="L1" s="1"/>
      <c r="M1" s="1"/>
      <c r="N1" s="1"/>
      <c r="O1" s="1"/>
      <c r="P1" s="1"/>
      <c r="Q1" s="1"/>
      <c r="R1" s="1"/>
    </row>
    <row r="2" spans="1:19" ht="12.75" customHeight="1" x14ac:dyDescent="0.3">
      <c r="D2" s="20"/>
      <c r="E2" s="20"/>
      <c r="G2" s="263" t="s">
        <v>110</v>
      </c>
      <c r="H2" s="263"/>
      <c r="I2" s="263"/>
      <c r="J2" s="263"/>
      <c r="K2" s="11"/>
      <c r="P2" s="9" t="s">
        <v>10</v>
      </c>
      <c r="Q2" s="9" t="s">
        <v>11</v>
      </c>
    </row>
    <row r="3" spans="1:19" s="2" customFormat="1" ht="15.75" customHeight="1" thickBot="1" x14ac:dyDescent="0.35">
      <c r="A3" s="3" t="s">
        <v>147</v>
      </c>
      <c r="B3" s="222"/>
      <c r="C3" s="3" t="s">
        <v>145</v>
      </c>
      <c r="D3" s="236" t="s">
        <v>16</v>
      </c>
      <c r="E3" s="221"/>
      <c r="F3" s="223"/>
      <c r="G3" s="3" t="s">
        <v>146</v>
      </c>
      <c r="H3" s="270"/>
      <c r="I3" s="252"/>
      <c r="J3" s="251" t="s">
        <v>124</v>
      </c>
      <c r="K3" s="251"/>
      <c r="L3" s="252"/>
      <c r="M3" s="252"/>
      <c r="O3" s="18" t="s">
        <v>156</v>
      </c>
    </row>
    <row r="4" spans="1:19" ht="12" customHeight="1" thickBot="1" x14ac:dyDescent="0.35">
      <c r="D4" s="20"/>
      <c r="E4" s="20"/>
      <c r="S4" s="255" t="s">
        <v>148</v>
      </c>
    </row>
    <row r="5" spans="1:19" ht="16.5" customHeight="1" thickBot="1" x14ac:dyDescent="0.35">
      <c r="A5" s="30"/>
      <c r="B5" s="14"/>
      <c r="C5" s="264" t="s">
        <v>120</v>
      </c>
      <c r="D5" s="265"/>
      <c r="E5" s="265"/>
      <c r="F5" s="265"/>
      <c r="G5" s="266"/>
      <c r="H5" s="267" t="s">
        <v>121</v>
      </c>
      <c r="I5" s="268"/>
      <c r="J5" s="268"/>
      <c r="K5" s="269"/>
      <c r="L5" s="38"/>
      <c r="M5" s="260" t="s">
        <v>9</v>
      </c>
      <c r="N5" s="261"/>
      <c r="O5" s="261"/>
      <c r="P5" s="262"/>
      <c r="S5" s="256"/>
    </row>
    <row r="6" spans="1:19" ht="16.2" thickBot="1" x14ac:dyDescent="0.35">
      <c r="A6" s="31" t="s">
        <v>1</v>
      </c>
      <c r="B6" s="15" t="s">
        <v>1</v>
      </c>
      <c r="C6" s="35" t="s">
        <v>0</v>
      </c>
      <c r="D6" s="4" t="s">
        <v>2</v>
      </c>
      <c r="E6" s="4" t="s">
        <v>3</v>
      </c>
      <c r="F6" s="4" t="s">
        <v>4</v>
      </c>
      <c r="G6" s="5" t="s">
        <v>5</v>
      </c>
      <c r="H6" s="213" t="s">
        <v>0</v>
      </c>
      <c r="I6" s="4" t="s">
        <v>2</v>
      </c>
      <c r="J6" s="212" t="s">
        <v>6</v>
      </c>
      <c r="K6" s="47" t="s">
        <v>7</v>
      </c>
      <c r="L6" s="186" t="s">
        <v>8</v>
      </c>
      <c r="M6" s="184" t="s">
        <v>2</v>
      </c>
      <c r="N6" s="188" t="s">
        <v>5</v>
      </c>
      <c r="O6" s="190" t="s">
        <v>4</v>
      </c>
      <c r="P6" s="192" t="s">
        <v>0</v>
      </c>
      <c r="S6" s="257"/>
    </row>
    <row r="7" spans="1:19" ht="16.2" thickBot="1" x14ac:dyDescent="0.35">
      <c r="A7" s="32"/>
      <c r="B7" s="16"/>
      <c r="C7" s="36" t="s">
        <v>122</v>
      </c>
      <c r="D7" s="6"/>
      <c r="E7" s="6"/>
      <c r="F7" s="6" t="s">
        <v>122</v>
      </c>
      <c r="G7" s="7" t="s">
        <v>122</v>
      </c>
      <c r="H7" s="185"/>
      <c r="I7" s="6"/>
      <c r="J7" s="13"/>
      <c r="K7" s="220">
        <f>IF(S7&lt;&gt;"",S7,VLOOKUP(D3,County!A3:B102,2,FALSE))</f>
        <v>0.15</v>
      </c>
      <c r="L7" s="187"/>
      <c r="M7" s="185"/>
      <c r="N7" s="189"/>
      <c r="O7" s="191"/>
      <c r="P7" s="193"/>
      <c r="S7" s="226"/>
    </row>
    <row r="8" spans="1:19" s="8" customFormat="1" ht="13.5" customHeight="1" x14ac:dyDescent="0.3">
      <c r="A8" s="246"/>
      <c r="B8" s="99"/>
      <c r="C8" s="129">
        <f>SUM(D8,F8:G8)</f>
        <v>0</v>
      </c>
      <c r="D8" s="117"/>
      <c r="E8" s="117"/>
      <c r="F8" s="117"/>
      <c r="G8" s="118"/>
      <c r="H8" s="216"/>
      <c r="I8" s="117"/>
      <c r="J8" s="214">
        <f>IF(H8&gt;=I8,H8-I8,0)</f>
        <v>0</v>
      </c>
      <c r="K8" s="130">
        <f>ROUND(J8*(1+$K$7)+I8,0)</f>
        <v>0</v>
      </c>
      <c r="L8" s="131">
        <f>IF(K8&gt;(D8+G8),K8-(D8+G8),0)</f>
        <v>0</v>
      </c>
      <c r="M8" s="129">
        <f>IF(D8&gt;I8,D8-I8,0)</f>
        <v>0</v>
      </c>
      <c r="N8" s="132">
        <f>IF(G8&gt;K8,G8-K8,0)</f>
        <v>0</v>
      </c>
      <c r="O8" s="133">
        <f>E8+F8</f>
        <v>0</v>
      </c>
      <c r="P8" s="134">
        <f>SUM(M8:O8)</f>
        <v>0</v>
      </c>
      <c r="S8" s="224"/>
    </row>
    <row r="9" spans="1:19" s="8" customFormat="1" ht="13.5" customHeight="1" x14ac:dyDescent="0.3">
      <c r="A9" s="247"/>
      <c r="B9" s="99"/>
      <c r="C9" s="135">
        <f>SUM(D9,F9:G9)</f>
        <v>0</v>
      </c>
      <c r="D9" s="119"/>
      <c r="E9" s="119"/>
      <c r="F9" s="119"/>
      <c r="G9" s="120"/>
      <c r="H9" s="217"/>
      <c r="I9" s="119"/>
      <c r="J9" s="151">
        <f>IF(H9&gt;=I9,H9-I9,0)</f>
        <v>0</v>
      </c>
      <c r="K9" s="130">
        <f t="shared" ref="K9:K12" si="0">ROUND(J9*(1+$K$7)+I9,0)</f>
        <v>0</v>
      </c>
      <c r="L9" s="131">
        <f>IF(K9&gt;(D9+G9),K9-(D9+G9),0)</f>
        <v>0</v>
      </c>
      <c r="M9" s="136">
        <f>IF(D9&gt;I9,D9-I9,0)</f>
        <v>0</v>
      </c>
      <c r="N9" s="137">
        <f t="shared" ref="N9:N12" si="1">IF(G9&gt;K9,G9-K9,0)</f>
        <v>0</v>
      </c>
      <c r="O9" s="133">
        <f>E9+F9</f>
        <v>0</v>
      </c>
      <c r="P9" s="138">
        <f>SUM(M9:O9)</f>
        <v>0</v>
      </c>
      <c r="S9" s="224"/>
    </row>
    <row r="10" spans="1:19" s="8" customFormat="1" ht="13.5" customHeight="1" x14ac:dyDescent="0.3">
      <c r="A10" s="100"/>
      <c r="B10" s="99"/>
      <c r="C10" s="135">
        <f>SUM(D10,F10:G10)</f>
        <v>0</v>
      </c>
      <c r="D10" s="119"/>
      <c r="E10" s="119"/>
      <c r="F10" s="119"/>
      <c r="G10" s="120"/>
      <c r="H10" s="217"/>
      <c r="I10" s="119"/>
      <c r="J10" s="151">
        <f>IF(H10&gt;=I10,H10-I10,0)</f>
        <v>0</v>
      </c>
      <c r="K10" s="130">
        <f t="shared" si="0"/>
        <v>0</v>
      </c>
      <c r="L10" s="131">
        <f>IF(K10&gt;(D10+G10),K10-(D10+G10),0)</f>
        <v>0</v>
      </c>
      <c r="M10" s="136">
        <f>IF(D10&gt;I10,D10-I10,0)</f>
        <v>0</v>
      </c>
      <c r="N10" s="137">
        <f t="shared" si="1"/>
        <v>0</v>
      </c>
      <c r="O10" s="133">
        <f>E10+F10</f>
        <v>0</v>
      </c>
      <c r="P10" s="138">
        <f>SUM(M10:O10)</f>
        <v>0</v>
      </c>
      <c r="S10" s="224"/>
    </row>
    <row r="11" spans="1:19" s="8" customFormat="1" ht="13.5" customHeight="1" x14ac:dyDescent="0.3">
      <c r="A11" s="100"/>
      <c r="B11" s="99"/>
      <c r="C11" s="136">
        <f>SUM(D11,F11:G11)</f>
        <v>0</v>
      </c>
      <c r="D11" s="119"/>
      <c r="E11" s="119"/>
      <c r="F11" s="119"/>
      <c r="G11" s="120"/>
      <c r="H11" s="217"/>
      <c r="I11" s="119"/>
      <c r="J11" s="151">
        <f>IF(H11&gt;=I11,H11-I11,0)</f>
        <v>0</v>
      </c>
      <c r="K11" s="130">
        <f t="shared" si="0"/>
        <v>0</v>
      </c>
      <c r="L11" s="131">
        <f>IF(K11&gt;(D11+G11),K11-(D11+G11),0)</f>
        <v>0</v>
      </c>
      <c r="M11" s="136">
        <f>IF(D11&gt;I11,D11-I11,0)</f>
        <v>0</v>
      </c>
      <c r="N11" s="137">
        <f t="shared" si="1"/>
        <v>0</v>
      </c>
      <c r="O11" s="133">
        <f>E11+F11</f>
        <v>0</v>
      </c>
      <c r="P11" s="138">
        <f>SUM(M11:O11)</f>
        <v>0</v>
      </c>
      <c r="S11" s="225"/>
    </row>
    <row r="12" spans="1:19" s="8" customFormat="1" ht="13.5" customHeight="1" thickBot="1" x14ac:dyDescent="0.3">
      <c r="A12" s="101"/>
      <c r="B12" s="102"/>
      <c r="C12" s="139">
        <f>SUM(D12,F12:G12)</f>
        <v>0</v>
      </c>
      <c r="D12" s="121"/>
      <c r="E12" s="121"/>
      <c r="F12" s="121"/>
      <c r="G12" s="122"/>
      <c r="H12" s="218"/>
      <c r="I12" s="121"/>
      <c r="J12" s="215">
        <f>IF(H12&gt;=I12,H12-I12,0)</f>
        <v>0</v>
      </c>
      <c r="K12" s="140">
        <f t="shared" si="0"/>
        <v>0</v>
      </c>
      <c r="L12" s="141">
        <f>IF(K12&gt;(D12+G12),K12-(D12+G12),0)</f>
        <v>0</v>
      </c>
      <c r="M12" s="139">
        <f>IF(D12&gt;I12,D12-I12,0)</f>
        <v>0</v>
      </c>
      <c r="N12" s="142">
        <f t="shared" si="1"/>
        <v>0</v>
      </c>
      <c r="O12" s="143">
        <f>E12+F12</f>
        <v>0</v>
      </c>
      <c r="P12" s="144">
        <f>SUM(M12:O12)</f>
        <v>0</v>
      </c>
    </row>
    <row r="13" spans="1:19" s="8" customFormat="1" ht="13.5" customHeight="1" thickTop="1" x14ac:dyDescent="0.25">
      <c r="A13" s="103"/>
      <c r="B13" s="194" t="s">
        <v>118</v>
      </c>
      <c r="C13" s="136">
        <f>SUM(C8:C12)</f>
        <v>0</v>
      </c>
      <c r="D13" s="145">
        <f t="shared" ref="D13:P13" si="2">SUM(D8:D12)</f>
        <v>0</v>
      </c>
      <c r="E13" s="145">
        <f t="shared" si="2"/>
        <v>0</v>
      </c>
      <c r="F13" s="145">
        <f t="shared" si="2"/>
        <v>0</v>
      </c>
      <c r="G13" s="145">
        <f t="shared" si="2"/>
        <v>0</v>
      </c>
      <c r="H13" s="146">
        <f t="shared" si="2"/>
        <v>0</v>
      </c>
      <c r="I13" s="145">
        <f t="shared" si="2"/>
        <v>0</v>
      </c>
      <c r="J13" s="145">
        <f t="shared" si="2"/>
        <v>0</v>
      </c>
      <c r="K13" s="145">
        <f t="shared" si="2"/>
        <v>0</v>
      </c>
      <c r="L13" s="147">
        <f t="shared" si="2"/>
        <v>0</v>
      </c>
      <c r="M13" s="136">
        <f t="shared" si="2"/>
        <v>0</v>
      </c>
      <c r="N13" s="137">
        <f t="shared" si="2"/>
        <v>0</v>
      </c>
      <c r="O13" s="137">
        <f t="shared" si="2"/>
        <v>0</v>
      </c>
      <c r="P13" s="148">
        <f t="shared" si="2"/>
        <v>0</v>
      </c>
    </row>
    <row r="14" spans="1:19" s="8" customFormat="1" ht="13.5" customHeight="1" x14ac:dyDescent="0.25">
      <c r="A14" s="167"/>
      <c r="B14" s="168"/>
      <c r="C14" s="169"/>
      <c r="D14" s="170"/>
      <c r="E14" s="170"/>
      <c r="F14" s="170"/>
      <c r="G14" s="171"/>
      <c r="H14" s="169"/>
      <c r="I14" s="170"/>
      <c r="J14" s="172"/>
      <c r="K14" s="173"/>
      <c r="L14" s="174"/>
      <c r="M14" s="169"/>
      <c r="N14" s="175"/>
      <c r="O14" s="176"/>
      <c r="P14" s="177"/>
    </row>
    <row r="15" spans="1:19" s="8" customFormat="1" ht="13.5" customHeight="1" x14ac:dyDescent="0.25">
      <c r="A15" s="247"/>
      <c r="B15" s="99"/>
      <c r="C15" s="136">
        <f>SUM(D15,F15:G15)</f>
        <v>0</v>
      </c>
      <c r="D15" s="119"/>
      <c r="E15" s="119"/>
      <c r="F15" s="119"/>
      <c r="G15" s="120"/>
      <c r="H15" s="217"/>
      <c r="I15" s="119"/>
      <c r="J15" s="151">
        <f>IF(H15&gt;=I15,H15-I15,0)</f>
        <v>0</v>
      </c>
      <c r="K15" s="130">
        <f>ROUND(J15*(1+$K$7)+I15,0)</f>
        <v>0</v>
      </c>
      <c r="L15" s="131">
        <f>IF(K15&gt;(D15+G15),K15-(D15+G15),0)</f>
        <v>0</v>
      </c>
      <c r="M15" s="136">
        <f>IF(D15&gt;I15,D15-I15,0)</f>
        <v>0</v>
      </c>
      <c r="N15" s="137">
        <f>IF(G15&gt;K15,G15-K15,0)</f>
        <v>0</v>
      </c>
      <c r="O15" s="133">
        <f>E15+F15</f>
        <v>0</v>
      </c>
      <c r="P15" s="138">
        <f>SUM(M15:O15)</f>
        <v>0</v>
      </c>
    </row>
    <row r="16" spans="1:19" s="8" customFormat="1" ht="13.5" customHeight="1" x14ac:dyDescent="0.25">
      <c r="A16" s="247"/>
      <c r="B16" s="99"/>
      <c r="C16" s="136">
        <f>SUM(D16,F16:G16)</f>
        <v>0</v>
      </c>
      <c r="D16" s="119"/>
      <c r="E16" s="119"/>
      <c r="F16" s="119"/>
      <c r="G16" s="120"/>
      <c r="H16" s="217"/>
      <c r="I16" s="119"/>
      <c r="J16" s="151">
        <f>IF(H16&gt;=I16,H16-I16,0)</f>
        <v>0</v>
      </c>
      <c r="K16" s="130">
        <f t="shared" ref="K16:K19" si="3">ROUND(J16*(1+$K$7)+I16,0)</f>
        <v>0</v>
      </c>
      <c r="L16" s="131">
        <f>IF(K16&gt;(D16+G16),K16-(D16+G16),0)</f>
        <v>0</v>
      </c>
      <c r="M16" s="136">
        <f>IF(D16&gt;I16,D16-I16,0)</f>
        <v>0</v>
      </c>
      <c r="N16" s="137">
        <f t="shared" ref="N16:N19" si="4">IF(G16&gt;K16,G16-K16,0)</f>
        <v>0</v>
      </c>
      <c r="O16" s="133">
        <f>E16+F16</f>
        <v>0</v>
      </c>
      <c r="P16" s="138">
        <f>SUM(M16:O16)</f>
        <v>0</v>
      </c>
    </row>
    <row r="17" spans="1:16" s="8" customFormat="1" ht="13.5" customHeight="1" x14ac:dyDescent="0.25">
      <c r="A17" s="100"/>
      <c r="B17" s="99"/>
      <c r="C17" s="136">
        <f>SUM(D17,F17:G17)</f>
        <v>0</v>
      </c>
      <c r="D17" s="119"/>
      <c r="E17" s="119"/>
      <c r="F17" s="119"/>
      <c r="G17" s="120"/>
      <c r="H17" s="217"/>
      <c r="I17" s="119"/>
      <c r="J17" s="151">
        <f>IF(H17&gt;=I17,H17-I17,0)</f>
        <v>0</v>
      </c>
      <c r="K17" s="130">
        <f t="shared" si="3"/>
        <v>0</v>
      </c>
      <c r="L17" s="131">
        <f>IF(K17&gt;(D17+G17),K17-(D17+G17),0)</f>
        <v>0</v>
      </c>
      <c r="M17" s="136">
        <f>IF(D17&gt;I17,D17-I17,0)</f>
        <v>0</v>
      </c>
      <c r="N17" s="137">
        <f t="shared" si="4"/>
        <v>0</v>
      </c>
      <c r="O17" s="133">
        <f>E17+F17</f>
        <v>0</v>
      </c>
      <c r="P17" s="138">
        <f>SUM(M17:O17)</f>
        <v>0</v>
      </c>
    </row>
    <row r="18" spans="1:16" s="8" customFormat="1" ht="13.5" customHeight="1" x14ac:dyDescent="0.25">
      <c r="A18" s="100"/>
      <c r="B18" s="99"/>
      <c r="C18" s="136">
        <f>SUM(D18,F18:G18)</f>
        <v>0</v>
      </c>
      <c r="D18" s="119"/>
      <c r="E18" s="119"/>
      <c r="F18" s="119"/>
      <c r="G18" s="120"/>
      <c r="H18" s="217"/>
      <c r="I18" s="119"/>
      <c r="J18" s="151">
        <f>IF(H18&gt;=I18,H18-I18,0)</f>
        <v>0</v>
      </c>
      <c r="K18" s="130">
        <f t="shared" si="3"/>
        <v>0</v>
      </c>
      <c r="L18" s="131">
        <f>IF(K18&gt;(D18+G18),K18-(D18+G18),0)</f>
        <v>0</v>
      </c>
      <c r="M18" s="136">
        <f>IF(D18&gt;I18,D18-I18,0)</f>
        <v>0</v>
      </c>
      <c r="N18" s="137">
        <f t="shared" si="4"/>
        <v>0</v>
      </c>
      <c r="O18" s="133">
        <f>E18+F18</f>
        <v>0</v>
      </c>
      <c r="P18" s="138">
        <f>SUM(M18:O18)</f>
        <v>0</v>
      </c>
    </row>
    <row r="19" spans="1:16" s="8" customFormat="1" ht="13.5" customHeight="1" thickBot="1" x14ac:dyDescent="0.3">
      <c r="A19" s="101"/>
      <c r="B19" s="102"/>
      <c r="C19" s="149">
        <f>SUM(D19,F19:G19)</f>
        <v>0</v>
      </c>
      <c r="D19" s="121"/>
      <c r="E19" s="121"/>
      <c r="F19" s="121"/>
      <c r="G19" s="122"/>
      <c r="H19" s="218"/>
      <c r="I19" s="121"/>
      <c r="J19" s="215">
        <f>IF(H19&gt;=I19,H19-I19,0)</f>
        <v>0</v>
      </c>
      <c r="K19" s="140">
        <f t="shared" si="3"/>
        <v>0</v>
      </c>
      <c r="L19" s="141">
        <f>IF(K19&gt;(D19+G19),K19-(D19+G19),0)</f>
        <v>0</v>
      </c>
      <c r="M19" s="139">
        <f>IF(D19&gt;I19,D19-I19,0)</f>
        <v>0</v>
      </c>
      <c r="N19" s="142">
        <f t="shared" si="4"/>
        <v>0</v>
      </c>
      <c r="O19" s="143">
        <f>E19+F19</f>
        <v>0</v>
      </c>
      <c r="P19" s="144">
        <f>SUM(M19:O19)</f>
        <v>0</v>
      </c>
    </row>
    <row r="20" spans="1:16" s="8" customFormat="1" ht="13.5" customHeight="1" thickTop="1" x14ac:dyDescent="0.25">
      <c r="A20" s="103"/>
      <c r="B20" s="194" t="s">
        <v>118</v>
      </c>
      <c r="C20" s="146">
        <f>SUM(C15:C19)</f>
        <v>0</v>
      </c>
      <c r="D20" s="145">
        <f t="shared" ref="D20" si="5">SUM(D15:D19)</f>
        <v>0</v>
      </c>
      <c r="E20" s="145">
        <f t="shared" ref="E20" si="6">SUM(E15:E19)</f>
        <v>0</v>
      </c>
      <c r="F20" s="145">
        <f t="shared" ref="F20" si="7">SUM(F15:F19)</f>
        <v>0</v>
      </c>
      <c r="G20" s="145">
        <f t="shared" ref="G20" si="8">SUM(G15:G19)</f>
        <v>0</v>
      </c>
      <c r="H20" s="136">
        <f t="shared" ref="H20" si="9">SUM(H15:H19)</f>
        <v>0</v>
      </c>
      <c r="I20" s="145">
        <f t="shared" ref="I20" si="10">SUM(I15:I19)</f>
        <v>0</v>
      </c>
      <c r="J20" s="145">
        <f t="shared" ref="J20" si="11">SUM(J15:J19)</f>
        <v>0</v>
      </c>
      <c r="K20" s="145">
        <f t="shared" ref="K20" si="12">SUM(K15:K19)</f>
        <v>0</v>
      </c>
      <c r="L20" s="147">
        <f t="shared" ref="L20" si="13">SUM(L15:L19)</f>
        <v>0</v>
      </c>
      <c r="M20" s="136">
        <f t="shared" ref="M20" si="14">SUM(M15:M19)</f>
        <v>0</v>
      </c>
      <c r="N20" s="137">
        <f t="shared" ref="N20" si="15">SUM(N15:N19)</f>
        <v>0</v>
      </c>
      <c r="O20" s="145">
        <f t="shared" ref="O20" si="16">SUM(O15:O19)</f>
        <v>0</v>
      </c>
      <c r="P20" s="148">
        <f t="shared" ref="P20" si="17">SUM(P15:P19)</f>
        <v>0</v>
      </c>
    </row>
    <row r="21" spans="1:16" s="8" customFormat="1" ht="13.5" customHeight="1" x14ac:dyDescent="0.25">
      <c r="A21" s="167"/>
      <c r="B21" s="168"/>
      <c r="C21" s="169"/>
      <c r="D21" s="170"/>
      <c r="E21" s="170"/>
      <c r="F21" s="170"/>
      <c r="G21" s="171"/>
      <c r="H21" s="169"/>
      <c r="I21" s="170"/>
      <c r="J21" s="172"/>
      <c r="K21" s="173"/>
      <c r="L21" s="174"/>
      <c r="M21" s="169"/>
      <c r="N21" s="175"/>
      <c r="O21" s="176"/>
      <c r="P21" s="177"/>
    </row>
    <row r="22" spans="1:16" s="8" customFormat="1" ht="13.5" customHeight="1" x14ac:dyDescent="0.25">
      <c r="A22" s="100"/>
      <c r="B22" s="99"/>
      <c r="C22" s="136">
        <f t="shared" ref="C22" si="18">SUM(D22,F22:G22)</f>
        <v>0</v>
      </c>
      <c r="D22" s="119"/>
      <c r="E22" s="119"/>
      <c r="F22" s="119"/>
      <c r="G22" s="120"/>
      <c r="H22" s="217"/>
      <c r="I22" s="119"/>
      <c r="J22" s="151">
        <f t="shared" ref="J22" si="19">IF(H22&gt;=I22,H22-I22,0)</f>
        <v>0</v>
      </c>
      <c r="K22" s="130">
        <f t="shared" ref="K22" si="20">ROUND(J22*(1+$K$7)+I22,0)</f>
        <v>0</v>
      </c>
      <c r="L22" s="131">
        <f t="shared" ref="L22:L23" si="21">IF(K22&gt;(D22+G22),K22-(D22+G22),0)</f>
        <v>0</v>
      </c>
      <c r="M22" s="136">
        <f t="shared" ref="M22" si="22">IF(D22&gt;I22,D22-I22,0)</f>
        <v>0</v>
      </c>
      <c r="N22" s="137">
        <f t="shared" ref="N22" si="23">IF(G22&gt;K22,G22-K22,0)</f>
        <v>0</v>
      </c>
      <c r="O22" s="133">
        <f t="shared" ref="O22" si="24">E22+F22</f>
        <v>0</v>
      </c>
      <c r="P22" s="138">
        <f t="shared" ref="P22" si="25">SUM(M22:O22)</f>
        <v>0</v>
      </c>
    </row>
    <row r="23" spans="1:16" s="8" customFormat="1" ht="13.5" customHeight="1" x14ac:dyDescent="0.25">
      <c r="A23" s="100"/>
      <c r="B23" s="99"/>
      <c r="C23" s="136">
        <f>SUM(D23,F23:G23)</f>
        <v>0</v>
      </c>
      <c r="D23" s="119"/>
      <c r="E23" s="119"/>
      <c r="F23" s="119"/>
      <c r="G23" s="120"/>
      <c r="H23" s="217"/>
      <c r="I23" s="119"/>
      <c r="J23" s="151">
        <f>IF(H23&gt;=I23,H23-I23,0)</f>
        <v>0</v>
      </c>
      <c r="K23" s="130">
        <f>ROUND(J23*(1+$K$7)+I23,0)</f>
        <v>0</v>
      </c>
      <c r="L23" s="131">
        <f t="shared" si="21"/>
        <v>0</v>
      </c>
      <c r="M23" s="136">
        <f>IF(D23&gt;I23,D23-I23,0)</f>
        <v>0</v>
      </c>
      <c r="N23" s="137">
        <f t="shared" ref="N23:N26" si="26">IF(G23&gt;K23,G23-K23,0)</f>
        <v>0</v>
      </c>
      <c r="O23" s="133">
        <f>E23+F23</f>
        <v>0</v>
      </c>
      <c r="P23" s="138">
        <f>SUM(M23:O23)</f>
        <v>0</v>
      </c>
    </row>
    <row r="24" spans="1:16" s="8" customFormat="1" ht="13.5" customHeight="1" x14ac:dyDescent="0.25">
      <c r="A24" s="100"/>
      <c r="B24" s="99"/>
      <c r="C24" s="136">
        <f>SUM(D24,F24:G24)</f>
        <v>0</v>
      </c>
      <c r="D24" s="119"/>
      <c r="E24" s="119"/>
      <c r="F24" s="119"/>
      <c r="G24" s="120"/>
      <c r="H24" s="217"/>
      <c r="I24" s="119"/>
      <c r="J24" s="151">
        <f>IF(H24&gt;=I24,H24-I24,0)</f>
        <v>0</v>
      </c>
      <c r="K24" s="130">
        <f t="shared" ref="K24:K26" si="27">ROUND(J24*(1+$K$7)+I24,0)</f>
        <v>0</v>
      </c>
      <c r="L24" s="131">
        <f>IF(K24&gt;(D24+G24),K24-(D24+G24),0)</f>
        <v>0</v>
      </c>
      <c r="M24" s="136">
        <f>IF(D24&gt;I24,D24-I24,0)</f>
        <v>0</v>
      </c>
      <c r="N24" s="137">
        <f t="shared" si="26"/>
        <v>0</v>
      </c>
      <c r="O24" s="133">
        <f>E24+F24</f>
        <v>0</v>
      </c>
      <c r="P24" s="138">
        <f>SUM(M24:O24)</f>
        <v>0</v>
      </c>
    </row>
    <row r="25" spans="1:16" s="8" customFormat="1" ht="13.5" customHeight="1" x14ac:dyDescent="0.25">
      <c r="A25" s="100"/>
      <c r="B25" s="99"/>
      <c r="C25" s="136">
        <f>SUM(D25,F25:G25)</f>
        <v>0</v>
      </c>
      <c r="D25" s="119"/>
      <c r="E25" s="119"/>
      <c r="F25" s="119"/>
      <c r="G25" s="120"/>
      <c r="H25" s="217"/>
      <c r="I25" s="119"/>
      <c r="J25" s="151">
        <f>IF(H25&gt;=I25,H25-I25,0)</f>
        <v>0</v>
      </c>
      <c r="K25" s="130">
        <f t="shared" si="27"/>
        <v>0</v>
      </c>
      <c r="L25" s="131">
        <f>IF(K25&gt;(D25+G25),K25-(D25+G25),0)</f>
        <v>0</v>
      </c>
      <c r="M25" s="136">
        <f>IF(D25&gt;I25,D25-I25,0)</f>
        <v>0</v>
      </c>
      <c r="N25" s="137">
        <f t="shared" si="26"/>
        <v>0</v>
      </c>
      <c r="O25" s="133">
        <f>E25+F25</f>
        <v>0</v>
      </c>
      <c r="P25" s="138">
        <f>SUM(M25:O25)</f>
        <v>0</v>
      </c>
    </row>
    <row r="26" spans="1:16" s="8" customFormat="1" ht="13.5" customHeight="1" thickBot="1" x14ac:dyDescent="0.3">
      <c r="A26" s="101"/>
      <c r="B26" s="102"/>
      <c r="C26" s="139">
        <f>SUM(D26,F26:G26)</f>
        <v>0</v>
      </c>
      <c r="D26" s="121"/>
      <c r="E26" s="121"/>
      <c r="F26" s="121"/>
      <c r="G26" s="122"/>
      <c r="H26" s="218"/>
      <c r="I26" s="121"/>
      <c r="J26" s="215">
        <f>IF(H26&gt;=I26,H26-I26,0)</f>
        <v>0</v>
      </c>
      <c r="K26" s="140">
        <f t="shared" si="27"/>
        <v>0</v>
      </c>
      <c r="L26" s="141">
        <f>IF(K26&gt;(D26+G26),K26-(D26+G26),0)</f>
        <v>0</v>
      </c>
      <c r="M26" s="139">
        <f>IF(D26&gt;I26,D26-I26,0)</f>
        <v>0</v>
      </c>
      <c r="N26" s="142">
        <f t="shared" si="26"/>
        <v>0</v>
      </c>
      <c r="O26" s="143">
        <f>E26+F26</f>
        <v>0</v>
      </c>
      <c r="P26" s="144">
        <f>SUM(M26:O26)</f>
        <v>0</v>
      </c>
    </row>
    <row r="27" spans="1:16" s="8" customFormat="1" ht="13.5" customHeight="1" thickTop="1" x14ac:dyDescent="0.25">
      <c r="A27" s="103"/>
      <c r="B27" s="104" t="s">
        <v>118</v>
      </c>
      <c r="C27" s="136">
        <f t="shared" ref="C27:P27" si="28">SUM(C22:C26)</f>
        <v>0</v>
      </c>
      <c r="D27" s="145">
        <f t="shared" si="28"/>
        <v>0</v>
      </c>
      <c r="E27" s="145">
        <f t="shared" si="28"/>
        <v>0</v>
      </c>
      <c r="F27" s="145">
        <f t="shared" si="28"/>
        <v>0</v>
      </c>
      <c r="G27" s="150">
        <f t="shared" si="28"/>
        <v>0</v>
      </c>
      <c r="H27" s="136">
        <f t="shared" si="28"/>
        <v>0</v>
      </c>
      <c r="I27" s="145">
        <f t="shared" si="28"/>
        <v>0</v>
      </c>
      <c r="J27" s="151">
        <f t="shared" si="28"/>
        <v>0</v>
      </c>
      <c r="K27" s="150">
        <f t="shared" si="28"/>
        <v>0</v>
      </c>
      <c r="L27" s="147">
        <f t="shared" si="28"/>
        <v>0</v>
      </c>
      <c r="M27" s="136">
        <f t="shared" si="28"/>
        <v>0</v>
      </c>
      <c r="N27" s="137">
        <f t="shared" si="28"/>
        <v>0</v>
      </c>
      <c r="O27" s="145">
        <f t="shared" si="28"/>
        <v>0</v>
      </c>
      <c r="P27" s="148">
        <f t="shared" si="28"/>
        <v>0</v>
      </c>
    </row>
    <row r="28" spans="1:16" s="8" customFormat="1" ht="13.5" customHeight="1" x14ac:dyDescent="0.25">
      <c r="A28" s="167"/>
      <c r="B28" s="168"/>
      <c r="C28" s="169"/>
      <c r="D28" s="170"/>
      <c r="E28" s="170"/>
      <c r="F28" s="170"/>
      <c r="G28" s="171"/>
      <c r="H28" s="169"/>
      <c r="I28" s="170"/>
      <c r="J28" s="172"/>
      <c r="K28" s="173"/>
      <c r="L28" s="174"/>
      <c r="M28" s="169"/>
      <c r="N28" s="175"/>
      <c r="O28" s="176"/>
      <c r="P28" s="177"/>
    </row>
    <row r="29" spans="1:16" s="8" customFormat="1" ht="13.5" customHeight="1" x14ac:dyDescent="0.25">
      <c r="A29" s="100"/>
      <c r="B29" s="99"/>
      <c r="C29" s="136">
        <f>SUM(D29,F29:G29)</f>
        <v>0</v>
      </c>
      <c r="D29" s="119"/>
      <c r="E29" s="119"/>
      <c r="F29" s="119"/>
      <c r="G29" s="120"/>
      <c r="H29" s="217"/>
      <c r="I29" s="119"/>
      <c r="J29" s="151">
        <f>IF(H29&gt;=I29,H29-I29,0)</f>
        <v>0</v>
      </c>
      <c r="K29" s="248">
        <f>ROUND(J29*(1+$K$7)+I29,0)</f>
        <v>0</v>
      </c>
      <c r="L29" s="131">
        <f>IF(K29&gt;(D29+G29),K29-(D29+G29),0)</f>
        <v>0</v>
      </c>
      <c r="M29" s="136">
        <f>IF(D29&gt;I29,D29-I29,0)</f>
        <v>0</v>
      </c>
      <c r="N29" s="137">
        <f>IF(G29&gt;K29,G29-K29,0)</f>
        <v>0</v>
      </c>
      <c r="O29" s="133">
        <f>E29+F29</f>
        <v>0</v>
      </c>
      <c r="P29" s="138">
        <f>SUM(M29:O29)</f>
        <v>0</v>
      </c>
    </row>
    <row r="30" spans="1:16" s="8" customFormat="1" ht="13.5" customHeight="1" x14ac:dyDescent="0.25">
      <c r="A30" s="100"/>
      <c r="B30" s="99"/>
      <c r="C30" s="136">
        <f>SUM(D30,F30:G30)</f>
        <v>0</v>
      </c>
      <c r="D30" s="119"/>
      <c r="E30" s="119"/>
      <c r="F30" s="119"/>
      <c r="G30" s="120"/>
      <c r="H30" s="217"/>
      <c r="I30" s="119"/>
      <c r="J30" s="151">
        <f>IF(H30&gt;=I30,H30-I30,0)</f>
        <v>0</v>
      </c>
      <c r="K30" s="248">
        <f>ROUND(J30*(1+$K$7)+I30,0)</f>
        <v>0</v>
      </c>
      <c r="L30" s="131">
        <f>IF(K30&gt;(D30+G30),K30-(D30+G30),0)</f>
        <v>0</v>
      </c>
      <c r="M30" s="136">
        <f>IF(D30&gt;I30,D30-I30,0)</f>
        <v>0</v>
      </c>
      <c r="N30" s="137">
        <f t="shared" ref="N30:N33" si="29">IF(G30&gt;K30,G30-K30,0)</f>
        <v>0</v>
      </c>
      <c r="O30" s="133">
        <f>E30+F30</f>
        <v>0</v>
      </c>
      <c r="P30" s="138">
        <f>SUM(M30:O30)</f>
        <v>0</v>
      </c>
    </row>
    <row r="31" spans="1:16" s="8" customFormat="1" ht="13.5" customHeight="1" x14ac:dyDescent="0.25">
      <c r="A31" s="100"/>
      <c r="B31" s="99"/>
      <c r="C31" s="136">
        <f>SUM(D31,F31:G31)</f>
        <v>0</v>
      </c>
      <c r="D31" s="119"/>
      <c r="E31" s="119"/>
      <c r="F31" s="119"/>
      <c r="G31" s="120"/>
      <c r="H31" s="217"/>
      <c r="I31" s="119"/>
      <c r="J31" s="151">
        <f>IF(H31&gt;=I31,H31-I31,0)</f>
        <v>0</v>
      </c>
      <c r="K31" s="248">
        <f>J31*(1+$K$7)+I31</f>
        <v>0</v>
      </c>
      <c r="L31" s="131">
        <f>IF(K31&gt;(D31+G31),K31-(D31+G31),0)</f>
        <v>0</v>
      </c>
      <c r="M31" s="136">
        <f>IF(D31&gt;I31,D31-I31,0)</f>
        <v>0</v>
      </c>
      <c r="N31" s="137">
        <f t="shared" si="29"/>
        <v>0</v>
      </c>
      <c r="O31" s="133">
        <f>E31+F31</f>
        <v>0</v>
      </c>
      <c r="P31" s="138">
        <f>SUM(M31:O31)</f>
        <v>0</v>
      </c>
    </row>
    <row r="32" spans="1:16" s="8" customFormat="1" ht="13.5" customHeight="1" x14ac:dyDescent="0.25">
      <c r="A32" s="100"/>
      <c r="B32" s="99"/>
      <c r="C32" s="136">
        <f>SUM(D32,F32:G32)</f>
        <v>0</v>
      </c>
      <c r="D32" s="119"/>
      <c r="E32" s="119"/>
      <c r="F32" s="119"/>
      <c r="G32" s="120"/>
      <c r="H32" s="217"/>
      <c r="I32" s="119"/>
      <c r="J32" s="151">
        <f>IF(H32&gt;=I32,H32-I32,0)</f>
        <v>0</v>
      </c>
      <c r="K32" s="248">
        <f t="shared" ref="K32:K33" si="30">J32*(1+$K$7)+I32</f>
        <v>0</v>
      </c>
      <c r="L32" s="131">
        <f>IF(K32&gt;(D32+G32),K32-(D32+G32),0)</f>
        <v>0</v>
      </c>
      <c r="M32" s="136">
        <f>IF(D32&gt;I32,D32-I32,0)</f>
        <v>0</v>
      </c>
      <c r="N32" s="137">
        <f t="shared" si="29"/>
        <v>0</v>
      </c>
      <c r="O32" s="133">
        <f>E32+F32</f>
        <v>0</v>
      </c>
      <c r="P32" s="138">
        <f>SUM(M32:O32)</f>
        <v>0</v>
      </c>
    </row>
    <row r="33" spans="1:16" s="8" customFormat="1" ht="13.5" customHeight="1" thickBot="1" x14ac:dyDescent="0.3">
      <c r="A33" s="101"/>
      <c r="B33" s="102"/>
      <c r="C33" s="139">
        <f>SUM(D33,F33:G33)</f>
        <v>0</v>
      </c>
      <c r="D33" s="121"/>
      <c r="E33" s="121"/>
      <c r="F33" s="121"/>
      <c r="G33" s="122"/>
      <c r="H33" s="218"/>
      <c r="I33" s="121"/>
      <c r="J33" s="215">
        <f>IF(H33&gt;=I33,H33-I33,0)</f>
        <v>0</v>
      </c>
      <c r="K33" s="249">
        <f t="shared" si="30"/>
        <v>0</v>
      </c>
      <c r="L33" s="141">
        <f>IF(K33&gt;(D33+G33),K33-(D33+G33),0)</f>
        <v>0</v>
      </c>
      <c r="M33" s="139">
        <f>IF(D33&gt;I33,D33-I33,0)</f>
        <v>0</v>
      </c>
      <c r="N33" s="142">
        <f t="shared" si="29"/>
        <v>0</v>
      </c>
      <c r="O33" s="143">
        <f>E33+F33</f>
        <v>0</v>
      </c>
      <c r="P33" s="144">
        <f>SUM(M33:O33)</f>
        <v>0</v>
      </c>
    </row>
    <row r="34" spans="1:16" s="8" customFormat="1" ht="13.5" customHeight="1" thickTop="1" x14ac:dyDescent="0.25">
      <c r="A34" s="103"/>
      <c r="B34" s="104" t="s">
        <v>118</v>
      </c>
      <c r="C34" s="136">
        <f>SUM(C29:C33)</f>
        <v>0</v>
      </c>
      <c r="D34" s="145">
        <f t="shared" ref="D34" si="31">SUM(D29:D33)</f>
        <v>0</v>
      </c>
      <c r="E34" s="145">
        <f t="shared" ref="E34" si="32">SUM(E29:E33)</f>
        <v>0</v>
      </c>
      <c r="F34" s="145">
        <f t="shared" ref="F34" si="33">SUM(F29:F33)</f>
        <v>0</v>
      </c>
      <c r="G34" s="150">
        <f t="shared" ref="G34" si="34">SUM(G29:G33)</f>
        <v>0</v>
      </c>
      <c r="H34" s="146">
        <f t="shared" ref="H34" si="35">SUM(H29:H33)</f>
        <v>0</v>
      </c>
      <c r="I34" s="152">
        <f t="shared" ref="I34" si="36">SUM(I29:I33)</f>
        <v>0</v>
      </c>
      <c r="J34" s="152">
        <f t="shared" ref="J34" si="37">SUM(J29:J33)</f>
        <v>0</v>
      </c>
      <c r="K34" s="153">
        <f t="shared" ref="K34" si="38">SUM(K29:K33)</f>
        <v>0</v>
      </c>
      <c r="L34" s="154">
        <f t="shared" ref="L34" si="39">SUM(L29:L33)</f>
        <v>0</v>
      </c>
      <c r="M34" s="136">
        <f t="shared" ref="M34" si="40">SUM(M29:M33)</f>
        <v>0</v>
      </c>
      <c r="N34" s="137">
        <f t="shared" ref="N34" si="41">SUM(N29:N33)</f>
        <v>0</v>
      </c>
      <c r="O34" s="145">
        <f t="shared" ref="O34" si="42">SUM(O29:O33)</f>
        <v>0</v>
      </c>
      <c r="P34" s="148">
        <f t="shared" ref="P34" si="43">SUM(P29:P33)</f>
        <v>0</v>
      </c>
    </row>
    <row r="35" spans="1:16" s="8" customFormat="1" ht="13.5" customHeight="1" x14ac:dyDescent="0.25">
      <c r="A35" s="167"/>
      <c r="B35" s="168"/>
      <c r="C35" s="169"/>
      <c r="D35" s="170"/>
      <c r="E35" s="170"/>
      <c r="F35" s="170"/>
      <c r="G35" s="171"/>
      <c r="H35" s="169"/>
      <c r="I35" s="170"/>
      <c r="J35" s="172"/>
      <c r="K35" s="173"/>
      <c r="L35" s="174"/>
      <c r="M35" s="169"/>
      <c r="N35" s="175"/>
      <c r="O35" s="176"/>
      <c r="P35" s="177"/>
    </row>
    <row r="36" spans="1:16" s="8" customFormat="1" ht="13.5" customHeight="1" x14ac:dyDescent="0.3">
      <c r="A36" s="195" t="s">
        <v>0</v>
      </c>
      <c r="B36" s="196"/>
      <c r="C36" s="135">
        <f t="shared" ref="C36:P36" si="44">SUM(C13,C20,C27,C34)</f>
        <v>0</v>
      </c>
      <c r="D36" s="133">
        <f t="shared" si="44"/>
        <v>0</v>
      </c>
      <c r="E36" s="133">
        <f t="shared" si="44"/>
        <v>0</v>
      </c>
      <c r="F36" s="133">
        <f t="shared" si="44"/>
        <v>0</v>
      </c>
      <c r="G36" s="130">
        <f t="shared" si="44"/>
        <v>0</v>
      </c>
      <c r="H36" s="135">
        <f t="shared" si="44"/>
        <v>0</v>
      </c>
      <c r="I36" s="133">
        <f t="shared" si="44"/>
        <v>0</v>
      </c>
      <c r="J36" s="133">
        <f t="shared" si="44"/>
        <v>0</v>
      </c>
      <c r="K36" s="130">
        <f t="shared" si="44"/>
        <v>0</v>
      </c>
      <c r="L36" s="131">
        <f t="shared" si="44"/>
        <v>0</v>
      </c>
      <c r="M36" s="135">
        <f t="shared" si="44"/>
        <v>0</v>
      </c>
      <c r="N36" s="133">
        <f t="shared" si="44"/>
        <v>0</v>
      </c>
      <c r="O36" s="133">
        <f t="shared" si="44"/>
        <v>0</v>
      </c>
      <c r="P36" s="138">
        <f t="shared" si="44"/>
        <v>0</v>
      </c>
    </row>
    <row r="37" spans="1:16" s="8" customFormat="1" ht="13.5" customHeight="1" x14ac:dyDescent="0.25">
      <c r="A37" s="128" t="s">
        <v>155</v>
      </c>
      <c r="B37" s="25"/>
      <c r="C37" s="136"/>
      <c r="D37" s="197"/>
      <c r="E37" s="197"/>
      <c r="F37" s="197"/>
      <c r="G37" s="198"/>
      <c r="H37" s="135"/>
      <c r="I37" s="199"/>
      <c r="J37" s="123"/>
      <c r="K37" s="130">
        <f>ROUND(J37*(1+$K$7)+I37,0)</f>
        <v>0</v>
      </c>
      <c r="L37" s="131">
        <f>K37</f>
        <v>0</v>
      </c>
      <c r="M37" s="135"/>
      <c r="N37" s="133"/>
      <c r="O37" s="133"/>
      <c r="P37" s="138">
        <f t="shared" ref="P37:P42" si="45">SUM(M37:O37)</f>
        <v>0</v>
      </c>
    </row>
    <row r="38" spans="1:16" s="8" customFormat="1" ht="13.5" customHeight="1" x14ac:dyDescent="0.3">
      <c r="A38" s="128" t="s">
        <v>117</v>
      </c>
      <c r="B38" s="26"/>
      <c r="C38" s="135">
        <f>SUM(D38,F38:G38)</f>
        <v>0</v>
      </c>
      <c r="D38" s="199"/>
      <c r="E38" s="199"/>
      <c r="F38" s="199"/>
      <c r="G38" s="124"/>
      <c r="H38" s="135">
        <f>SUM(I38:J38)</f>
        <v>0</v>
      </c>
      <c r="I38" s="199"/>
      <c r="J38" s="199"/>
      <c r="K38" s="130">
        <f t="shared" ref="K38:K39" si="46">ROUND(J38*(1+$K$7)+I38,0)</f>
        <v>0</v>
      </c>
      <c r="L38" s="131">
        <f>IF(L36&gt;N36,-1*G38,0)</f>
        <v>0</v>
      </c>
      <c r="M38" s="135"/>
      <c r="N38" s="133">
        <f>IF(N36&gt;L36,G38,0)</f>
        <v>0</v>
      </c>
      <c r="O38" s="133"/>
      <c r="P38" s="138">
        <f t="shared" si="45"/>
        <v>0</v>
      </c>
    </row>
    <row r="39" spans="1:16" s="8" customFormat="1" ht="13.5" customHeight="1" x14ac:dyDescent="0.3">
      <c r="A39" s="128" t="s">
        <v>116</v>
      </c>
      <c r="B39" s="23"/>
      <c r="C39" s="135">
        <f>SUM(D39,F39:G39)</f>
        <v>0</v>
      </c>
      <c r="D39" s="199"/>
      <c r="E39" s="123"/>
      <c r="F39" s="199"/>
      <c r="G39" s="200"/>
      <c r="H39" s="135">
        <f>SUM(I39:J39)</f>
        <v>0</v>
      </c>
      <c r="I39" s="199"/>
      <c r="J39" s="133">
        <f>E39</f>
        <v>0</v>
      </c>
      <c r="K39" s="130">
        <f t="shared" si="46"/>
        <v>0</v>
      </c>
      <c r="L39" s="131">
        <f>K39</f>
        <v>0</v>
      </c>
      <c r="M39" s="135"/>
      <c r="N39" s="133"/>
      <c r="O39" s="133">
        <f>E39</f>
        <v>0</v>
      </c>
      <c r="P39" s="138">
        <f t="shared" si="45"/>
        <v>0</v>
      </c>
    </row>
    <row r="40" spans="1:16" s="8" customFormat="1" ht="13.5" customHeight="1" x14ac:dyDescent="0.3">
      <c r="A40" s="164" t="s">
        <v>133</v>
      </c>
      <c r="B40" s="165"/>
      <c r="C40" s="155"/>
      <c r="D40" s="201"/>
      <c r="E40" s="201"/>
      <c r="F40" s="201"/>
      <c r="G40" s="202"/>
      <c r="H40" s="155"/>
      <c r="I40" s="158">
        <f>ABS(M40)</f>
        <v>0</v>
      </c>
      <c r="J40" s="158">
        <f>M40</f>
        <v>0</v>
      </c>
      <c r="K40" s="156"/>
      <c r="L40" s="157">
        <f>M40</f>
        <v>0</v>
      </c>
      <c r="M40" s="155">
        <f>IF(M36&lt;=SUM(L36:L39),M36*-1,SUM(L36:L39)*-1)</f>
        <v>0</v>
      </c>
      <c r="N40" s="158"/>
      <c r="O40" s="158"/>
      <c r="P40" s="159">
        <f t="shared" si="45"/>
        <v>0</v>
      </c>
    </row>
    <row r="41" spans="1:16" s="8" customFormat="1" ht="13.5" customHeight="1" x14ac:dyDescent="0.3">
      <c r="A41" s="164" t="s">
        <v>125</v>
      </c>
      <c r="B41" s="165"/>
      <c r="C41" s="155"/>
      <c r="D41" s="201"/>
      <c r="E41" s="201"/>
      <c r="F41" s="201"/>
      <c r="G41" s="202"/>
      <c r="H41" s="155"/>
      <c r="I41" s="201"/>
      <c r="J41" s="201"/>
      <c r="K41" s="156">
        <f>M40*K7</f>
        <v>0</v>
      </c>
      <c r="L41" s="157">
        <f>M40*K7</f>
        <v>0</v>
      </c>
      <c r="M41" s="155"/>
      <c r="N41" s="158"/>
      <c r="O41" s="158"/>
      <c r="P41" s="159">
        <f t="shared" si="45"/>
        <v>0</v>
      </c>
    </row>
    <row r="42" spans="1:16" s="8" customFormat="1" ht="13.5" customHeight="1" thickBot="1" x14ac:dyDescent="0.35">
      <c r="A42" s="128" t="s">
        <v>113</v>
      </c>
      <c r="B42" s="28"/>
      <c r="C42" s="155">
        <f>SUM(D42,F42:G42)</f>
        <v>0</v>
      </c>
      <c r="D42" s="201"/>
      <c r="E42" s="201"/>
      <c r="F42" s="201"/>
      <c r="G42" s="202"/>
      <c r="H42" s="155">
        <f>SUM(I42:J42)</f>
        <v>0</v>
      </c>
      <c r="I42" s="201"/>
      <c r="J42" s="201"/>
      <c r="K42" s="156"/>
      <c r="L42" s="157">
        <f>IF(SUM(N36:N41)&gt;SUM(L36:L41),SUM(L36:L41) *-1,SUM(N36:N41)*-1)</f>
        <v>0</v>
      </c>
      <c r="M42" s="155"/>
      <c r="N42" s="158">
        <f>IF(N36&gt;SUM(L36:L41),SUM(L36:L41) *-1,N36*-1)</f>
        <v>0</v>
      </c>
      <c r="O42" s="158"/>
      <c r="P42" s="159">
        <f t="shared" si="45"/>
        <v>0</v>
      </c>
    </row>
    <row r="43" spans="1:16" s="8" customFormat="1" ht="13.5" customHeight="1" thickTop="1" x14ac:dyDescent="0.3">
      <c r="A43" s="50" t="s">
        <v>112</v>
      </c>
      <c r="B43" s="51"/>
      <c r="C43" s="146">
        <f>SUM(C36:C42)</f>
        <v>0</v>
      </c>
      <c r="D43" s="152">
        <f t="shared" ref="D43:P43" si="47">SUM(D36:D42)</f>
        <v>0</v>
      </c>
      <c r="E43" s="152">
        <f t="shared" si="47"/>
        <v>0</v>
      </c>
      <c r="F43" s="152">
        <f t="shared" si="47"/>
        <v>0</v>
      </c>
      <c r="G43" s="153">
        <f t="shared" si="47"/>
        <v>0</v>
      </c>
      <c r="H43" s="146">
        <f t="shared" si="47"/>
        <v>0</v>
      </c>
      <c r="I43" s="152">
        <f t="shared" si="47"/>
        <v>0</v>
      </c>
      <c r="J43" s="152">
        <f t="shared" si="47"/>
        <v>0</v>
      </c>
      <c r="K43" s="153">
        <f t="shared" si="47"/>
        <v>0</v>
      </c>
      <c r="L43" s="154">
        <f t="shared" si="47"/>
        <v>0</v>
      </c>
      <c r="M43" s="146">
        <f t="shared" si="47"/>
        <v>0</v>
      </c>
      <c r="N43" s="152">
        <f t="shared" si="47"/>
        <v>0</v>
      </c>
      <c r="O43" s="152">
        <f t="shared" si="47"/>
        <v>0</v>
      </c>
      <c r="P43" s="160">
        <f t="shared" si="47"/>
        <v>0</v>
      </c>
    </row>
    <row r="44" spans="1:16" s="8" customFormat="1" ht="13.5" customHeight="1" x14ac:dyDescent="0.25">
      <c r="A44" s="105"/>
      <c r="B44" s="25"/>
      <c r="C44" s="135"/>
      <c r="D44" s="199"/>
      <c r="E44" s="199"/>
      <c r="F44" s="199"/>
      <c r="G44" s="200"/>
      <c r="H44" s="135"/>
      <c r="I44" s="199"/>
      <c r="J44" s="199"/>
      <c r="K44" s="130"/>
      <c r="L44" s="131"/>
      <c r="M44" s="135"/>
      <c r="N44" s="133"/>
      <c r="O44" s="133"/>
      <c r="P44" s="138"/>
    </row>
    <row r="45" spans="1:16" s="8" customFormat="1" ht="13.5" customHeight="1" x14ac:dyDescent="0.3">
      <c r="A45" s="166" t="s">
        <v>137</v>
      </c>
      <c r="B45" s="113"/>
      <c r="C45" s="135"/>
      <c r="D45" s="199"/>
      <c r="E45" s="199"/>
      <c r="F45" s="199"/>
      <c r="G45" s="200"/>
      <c r="H45" s="135"/>
      <c r="I45" s="199"/>
      <c r="J45" s="199"/>
      <c r="K45" s="130"/>
      <c r="L45" s="131">
        <f>IF(L43&gt;N43,L43*0.05,0)</f>
        <v>0</v>
      </c>
      <c r="M45" s="135"/>
      <c r="N45" s="133"/>
      <c r="O45" s="133"/>
      <c r="P45" s="138"/>
    </row>
    <row r="46" spans="1:16" s="8" customFormat="1" ht="13.5" customHeight="1" thickBot="1" x14ac:dyDescent="0.35">
      <c r="A46" s="114"/>
      <c r="B46" s="106"/>
      <c r="C46" s="139"/>
      <c r="D46" s="203"/>
      <c r="E46" s="203"/>
      <c r="F46" s="203"/>
      <c r="G46" s="204"/>
      <c r="H46" s="139"/>
      <c r="I46" s="203"/>
      <c r="J46" s="203"/>
      <c r="K46" s="140"/>
      <c r="L46" s="141"/>
      <c r="M46" s="139"/>
      <c r="N46" s="143"/>
      <c r="O46" s="143"/>
      <c r="P46" s="144"/>
    </row>
    <row r="47" spans="1:16" s="8" customFormat="1" ht="13.5" customHeight="1" thickTop="1" x14ac:dyDescent="0.25">
      <c r="A47" s="205" t="s">
        <v>114</v>
      </c>
      <c r="B47" s="206"/>
      <c r="C47" s="145">
        <f>SUM(C43:C46)</f>
        <v>0</v>
      </c>
      <c r="D47" s="145">
        <f t="shared" ref="D47:P47" si="48">SUM(D43:D46)</f>
        <v>0</v>
      </c>
      <c r="E47" s="145">
        <f t="shared" si="48"/>
        <v>0</v>
      </c>
      <c r="F47" s="145">
        <f t="shared" si="48"/>
        <v>0</v>
      </c>
      <c r="G47" s="150">
        <f t="shared" si="48"/>
        <v>0</v>
      </c>
      <c r="H47" s="136">
        <f t="shared" si="48"/>
        <v>0</v>
      </c>
      <c r="I47" s="145">
        <f t="shared" si="48"/>
        <v>0</v>
      </c>
      <c r="J47" s="145">
        <f t="shared" si="48"/>
        <v>0</v>
      </c>
      <c r="K47" s="150">
        <f t="shared" si="48"/>
        <v>0</v>
      </c>
      <c r="L47" s="147">
        <f t="shared" si="48"/>
        <v>0</v>
      </c>
      <c r="M47" s="136">
        <f t="shared" si="48"/>
        <v>0</v>
      </c>
      <c r="N47" s="145">
        <f t="shared" si="48"/>
        <v>0</v>
      </c>
      <c r="O47" s="145">
        <f t="shared" si="48"/>
        <v>0</v>
      </c>
      <c r="P47" s="148">
        <f t="shared" si="48"/>
        <v>0</v>
      </c>
    </row>
    <row r="48" spans="1:16" s="8" customFormat="1" ht="13.5" customHeight="1" x14ac:dyDescent="0.3">
      <c r="A48" s="27"/>
      <c r="B48" s="26"/>
      <c r="C48" s="161"/>
      <c r="D48" s="123"/>
      <c r="E48" s="123"/>
      <c r="F48" s="123"/>
      <c r="G48" s="124"/>
      <c r="H48" s="161"/>
      <c r="I48" s="123"/>
      <c r="J48" s="123"/>
      <c r="K48" s="124"/>
      <c r="L48" s="178"/>
      <c r="M48" s="161"/>
      <c r="N48" s="123"/>
      <c r="O48" s="123"/>
      <c r="P48" s="179"/>
    </row>
    <row r="49" spans="1:16" s="8" customFormat="1" ht="13.5" customHeight="1" x14ac:dyDescent="0.3">
      <c r="A49" s="27" t="s">
        <v>115</v>
      </c>
      <c r="B49" s="26"/>
      <c r="C49" s="161"/>
      <c r="D49" s="123"/>
      <c r="E49" s="123"/>
      <c r="F49" s="123"/>
      <c r="G49" s="124"/>
      <c r="H49" s="161"/>
      <c r="I49" s="123"/>
      <c r="J49" s="123"/>
      <c r="K49" s="124"/>
      <c r="L49" s="178"/>
      <c r="M49" s="161"/>
      <c r="N49" s="123"/>
      <c r="O49" s="123"/>
      <c r="P49" s="179"/>
    </row>
    <row r="50" spans="1:16" s="8" customFormat="1" ht="13.5" customHeight="1" x14ac:dyDescent="0.3">
      <c r="A50" s="22"/>
      <c r="B50" s="26"/>
      <c r="C50" s="161"/>
      <c r="D50" s="123"/>
      <c r="E50" s="123"/>
      <c r="F50" s="123"/>
      <c r="G50" s="124"/>
      <c r="H50" s="161"/>
      <c r="I50" s="123"/>
      <c r="J50" s="123"/>
      <c r="K50" s="124"/>
      <c r="L50" s="178"/>
      <c r="M50" s="161"/>
      <c r="N50" s="123"/>
      <c r="O50" s="123"/>
      <c r="P50" s="179"/>
    </row>
    <row r="51" spans="1:16" s="8" customFormat="1" ht="13.5" customHeight="1" x14ac:dyDescent="0.3">
      <c r="A51" s="22"/>
      <c r="B51" s="26"/>
      <c r="C51" s="162"/>
      <c r="D51" s="123"/>
      <c r="E51" s="123"/>
      <c r="F51" s="123"/>
      <c r="G51" s="124"/>
      <c r="H51" s="161"/>
      <c r="I51" s="123"/>
      <c r="J51" s="123"/>
      <c r="K51" s="124"/>
      <c r="L51" s="180"/>
      <c r="M51" s="161"/>
      <c r="N51" s="123"/>
      <c r="O51" s="123"/>
      <c r="P51" s="179"/>
    </row>
    <row r="52" spans="1:16" s="8" customFormat="1" ht="13.5" customHeight="1" thickBot="1" x14ac:dyDescent="0.3">
      <c r="A52" s="127"/>
      <c r="B52" s="92"/>
      <c r="C52" s="163"/>
      <c r="D52" s="125"/>
      <c r="E52" s="125"/>
      <c r="F52" s="125"/>
      <c r="G52" s="126"/>
      <c r="H52" s="163"/>
      <c r="I52" s="125"/>
      <c r="J52" s="125"/>
      <c r="K52" s="126"/>
      <c r="L52" s="181"/>
      <c r="M52" s="163"/>
      <c r="N52" s="125"/>
      <c r="O52" s="125"/>
      <c r="P52" s="182"/>
    </row>
    <row r="53" spans="1:16" ht="13.5" customHeight="1" x14ac:dyDescent="0.3">
      <c r="A53" s="33" t="s">
        <v>123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1:16" ht="13.5" customHeight="1" x14ac:dyDescent="0.3"/>
    <row r="55" spans="1:16" ht="13.5" customHeight="1" x14ac:dyDescent="0.3"/>
    <row r="56" spans="1:16" ht="13.5" customHeight="1" x14ac:dyDescent="0.3">
      <c r="A56" s="207" t="s">
        <v>149</v>
      </c>
    </row>
    <row r="57" spans="1:16" ht="13.5" customHeight="1" x14ac:dyDescent="0.3">
      <c r="A57" s="207" t="s">
        <v>134</v>
      </c>
    </row>
    <row r="58" spans="1:16" ht="13.5" customHeight="1" x14ac:dyDescent="0.3">
      <c r="A58" s="207" t="s">
        <v>150</v>
      </c>
    </row>
    <row r="60" spans="1:16" x14ac:dyDescent="0.3">
      <c r="A60" s="207" t="s">
        <v>151</v>
      </c>
    </row>
    <row r="61" spans="1:16" x14ac:dyDescent="0.3">
      <c r="A61" s="207" t="s">
        <v>152</v>
      </c>
    </row>
    <row r="62" spans="1:16" x14ac:dyDescent="0.3">
      <c r="A62" s="183" t="s">
        <v>135</v>
      </c>
    </row>
    <row r="64" spans="1:16" x14ac:dyDescent="0.3">
      <c r="A64" s="273" t="s">
        <v>138</v>
      </c>
      <c r="B64" s="273"/>
      <c r="C64" s="273"/>
      <c r="D64" s="273"/>
      <c r="E64" s="273"/>
      <c r="F64" s="273"/>
    </row>
    <row r="65" spans="1:6" x14ac:dyDescent="0.3">
      <c r="A65" s="209" t="s">
        <v>140</v>
      </c>
      <c r="B65" s="210">
        <f>C43</f>
        <v>0</v>
      </c>
      <c r="C65" s="271" t="s">
        <v>143</v>
      </c>
      <c r="D65" s="272"/>
      <c r="E65" s="274">
        <f>K43</f>
        <v>0</v>
      </c>
      <c r="F65" s="250"/>
    </row>
    <row r="66" spans="1:6" x14ac:dyDescent="0.3">
      <c r="A66" s="209" t="s">
        <v>141</v>
      </c>
      <c r="B66" s="210">
        <f>E43</f>
        <v>0</v>
      </c>
      <c r="C66" s="271" t="s">
        <v>144</v>
      </c>
      <c r="D66" s="272"/>
      <c r="E66" s="274">
        <f>P43</f>
        <v>0</v>
      </c>
      <c r="F66" s="250"/>
    </row>
    <row r="67" spans="1:6" x14ac:dyDescent="0.3">
      <c r="A67" s="209" t="s">
        <v>142</v>
      </c>
      <c r="B67" s="210">
        <f>L43</f>
        <v>0</v>
      </c>
      <c r="C67" s="271"/>
      <c r="D67" s="272"/>
      <c r="E67" s="250"/>
      <c r="F67" s="250"/>
    </row>
    <row r="68" spans="1:6" x14ac:dyDescent="0.3">
      <c r="A68" s="209" t="s">
        <v>139</v>
      </c>
      <c r="B68" s="211">
        <f>SUM(B65:B67)</f>
        <v>0</v>
      </c>
      <c r="C68" s="271" t="s">
        <v>139</v>
      </c>
      <c r="D68" s="272"/>
      <c r="E68" s="258">
        <f>SUM(E65:F67)</f>
        <v>0</v>
      </c>
      <c r="F68" s="259"/>
    </row>
  </sheetData>
  <sheetProtection autoFilter="0" pivotTables="0"/>
  <mergeCells count="18">
    <mergeCell ref="E68:F68"/>
    <mergeCell ref="M5:P5"/>
    <mergeCell ref="G2:J2"/>
    <mergeCell ref="C5:G5"/>
    <mergeCell ref="H5:K5"/>
    <mergeCell ref="H3:I3"/>
    <mergeCell ref="C65:D65"/>
    <mergeCell ref="C66:D66"/>
    <mergeCell ref="C67:D67"/>
    <mergeCell ref="C68:D68"/>
    <mergeCell ref="A64:F64"/>
    <mergeCell ref="E65:F65"/>
    <mergeCell ref="E66:F66"/>
    <mergeCell ref="E67:F67"/>
    <mergeCell ref="J3:K3"/>
    <mergeCell ref="L3:M3"/>
    <mergeCell ref="G1:J1"/>
    <mergeCell ref="S4:S6"/>
  </mergeCells>
  <phoneticPr fontId="9" type="noConversion"/>
  <dataValidations count="1">
    <dataValidation type="list" allowBlank="1" showInputMessage="1" showErrorMessage="1" sqref="D3" xr:uid="{00000000-0002-0000-0000-000000000000}">
      <formula1>NC_Counties</formula1>
    </dataValidation>
  </dataValidations>
  <printOptions horizontalCentered="1"/>
  <pageMargins left="0.28999999999999998" right="0.5" top="0.5" bottom="0.4" header="0.5" footer="0.4"/>
  <pageSetup paperSize="17" orientation="landscape" horizontalDpi="300" r:id="rId1"/>
  <headerFooter alignWithMargins="0">
    <oddFooter>&amp;L&amp;6&amp;F :  &amp;A&amp;R&amp;6&amp;D  &amp;T</oddFooter>
  </headerFooter>
  <ignoredErrors>
    <ignoredError sqref="C39 C18" formulaRange="1"/>
    <ignoredError sqref="L38" formula="1"/>
    <ignoredError sqref="K7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2"/>
  <dimension ref="A1:S62"/>
  <sheetViews>
    <sheetView showGridLines="0" showZeros="0" topLeftCell="A3" zoomScale="90" zoomScaleNormal="90" zoomScaleSheetLayoutView="75" workbookViewId="0">
      <selection activeCell="E9" sqref="E9"/>
    </sheetView>
  </sheetViews>
  <sheetFormatPr defaultRowHeight="15.6" x14ac:dyDescent="0.3"/>
  <cols>
    <col min="1" max="2" width="20.59765625" customWidth="1"/>
    <col min="3" max="11" width="9.59765625" customWidth="1"/>
    <col min="12" max="16" width="12.59765625" customWidth="1"/>
    <col min="17" max="17" width="9.59765625" customWidth="1"/>
    <col min="18" max="18" width="8.5" customWidth="1"/>
  </cols>
  <sheetData>
    <row r="1" spans="1:19" ht="25.2" x14ac:dyDescent="0.6">
      <c r="A1" s="1"/>
      <c r="B1" s="29"/>
      <c r="C1" s="21"/>
      <c r="D1" s="19"/>
      <c r="E1" s="19"/>
      <c r="F1" s="1"/>
      <c r="G1" s="253" t="s">
        <v>154</v>
      </c>
      <c r="H1" s="254"/>
      <c r="I1" s="254"/>
      <c r="J1" s="254"/>
      <c r="K1" s="1"/>
      <c r="L1" s="1"/>
      <c r="M1" s="1"/>
      <c r="N1" s="1"/>
      <c r="O1" s="1"/>
      <c r="P1" s="1"/>
      <c r="Q1" s="1"/>
      <c r="R1" s="1"/>
    </row>
    <row r="2" spans="1:19" ht="12.75" customHeight="1" x14ac:dyDescent="0.3">
      <c r="D2" s="20"/>
      <c r="E2" s="20"/>
      <c r="G2" s="263" t="s">
        <v>110</v>
      </c>
      <c r="H2" s="263"/>
      <c r="I2" s="263"/>
      <c r="J2" s="263"/>
      <c r="K2" s="11"/>
      <c r="P2" s="9" t="s">
        <v>10</v>
      </c>
      <c r="Q2" s="9" t="s">
        <v>11</v>
      </c>
    </row>
    <row r="3" spans="1:19" s="2" customFormat="1" ht="15.75" customHeight="1" thickBot="1" x14ac:dyDescent="0.35">
      <c r="A3" s="3" t="s">
        <v>111</v>
      </c>
      <c r="B3" s="222"/>
      <c r="C3" s="3" t="s">
        <v>145</v>
      </c>
      <c r="D3" s="237" t="s">
        <v>13</v>
      </c>
      <c r="E3" s="227"/>
      <c r="F3" s="3" t="s">
        <v>146</v>
      </c>
      <c r="G3" s="222"/>
      <c r="H3" s="222"/>
      <c r="J3" s="251" t="s">
        <v>124</v>
      </c>
      <c r="K3" s="251"/>
      <c r="L3" s="222"/>
      <c r="M3" s="222"/>
      <c r="O3" s="18" t="s">
        <v>119</v>
      </c>
    </row>
    <row r="4" spans="1:19" ht="12" customHeight="1" thickBot="1" x14ac:dyDescent="0.35">
      <c r="D4" s="20"/>
      <c r="E4" s="20"/>
      <c r="S4" s="255" t="s">
        <v>148</v>
      </c>
    </row>
    <row r="5" spans="1:19" ht="16.2" thickBot="1" x14ac:dyDescent="0.35">
      <c r="A5" s="30"/>
      <c r="B5" s="14"/>
      <c r="C5" s="264" t="s">
        <v>120</v>
      </c>
      <c r="D5" s="265"/>
      <c r="E5" s="265"/>
      <c r="F5" s="265"/>
      <c r="G5" s="266"/>
      <c r="H5" s="267" t="s">
        <v>121</v>
      </c>
      <c r="I5" s="268"/>
      <c r="J5" s="268"/>
      <c r="K5" s="269"/>
      <c r="L5" s="38"/>
      <c r="M5" s="260" t="s">
        <v>9</v>
      </c>
      <c r="N5" s="261"/>
      <c r="O5" s="261"/>
      <c r="P5" s="262"/>
      <c r="S5" s="256"/>
    </row>
    <row r="6" spans="1:19" ht="16.2" thickBot="1" x14ac:dyDescent="0.35">
      <c r="A6" s="31" t="s">
        <v>1</v>
      </c>
      <c r="B6" s="15" t="s">
        <v>1</v>
      </c>
      <c r="C6" s="35" t="s">
        <v>0</v>
      </c>
      <c r="D6" s="4" t="s">
        <v>2</v>
      </c>
      <c r="E6" s="4" t="s">
        <v>3</v>
      </c>
      <c r="F6" s="4" t="s">
        <v>4</v>
      </c>
      <c r="G6" s="5" t="s">
        <v>5</v>
      </c>
      <c r="H6" s="219" t="s">
        <v>0</v>
      </c>
      <c r="I6" s="4" t="s">
        <v>2</v>
      </c>
      <c r="J6" s="212" t="s">
        <v>6</v>
      </c>
      <c r="K6" s="47" t="s">
        <v>7</v>
      </c>
      <c r="L6" s="186" t="s">
        <v>8</v>
      </c>
      <c r="M6" s="184" t="s">
        <v>2</v>
      </c>
      <c r="N6" s="188" t="s">
        <v>5</v>
      </c>
      <c r="O6" s="190" t="s">
        <v>4</v>
      </c>
      <c r="P6" s="192" t="s">
        <v>0</v>
      </c>
      <c r="S6" s="257"/>
    </row>
    <row r="7" spans="1:19" ht="16.2" thickBot="1" x14ac:dyDescent="0.35">
      <c r="A7" s="32"/>
      <c r="B7" s="16"/>
      <c r="C7" s="36" t="s">
        <v>122</v>
      </c>
      <c r="D7" s="6"/>
      <c r="E7" s="6"/>
      <c r="F7" s="6" t="s">
        <v>122</v>
      </c>
      <c r="G7" s="7" t="s">
        <v>122</v>
      </c>
      <c r="H7" s="185"/>
      <c r="I7" s="6"/>
      <c r="J7" s="13"/>
      <c r="K7" s="220">
        <f>IF(S7&lt;&gt;"",S7,VLOOKUP(D3,County!A3:B102,2,FALSE))</f>
        <v>0.15</v>
      </c>
      <c r="L7" s="187"/>
      <c r="M7" s="185"/>
      <c r="N7" s="189"/>
      <c r="O7" s="191"/>
      <c r="P7" s="193"/>
      <c r="S7" s="226"/>
    </row>
    <row r="8" spans="1:19" s="8" customFormat="1" ht="13.5" customHeight="1" x14ac:dyDescent="0.3">
      <c r="A8" s="98"/>
      <c r="B8" s="99"/>
      <c r="C8" s="129">
        <f>SUM(D8,F8:G8)</f>
        <v>0</v>
      </c>
      <c r="D8" s="117"/>
      <c r="E8" s="117"/>
      <c r="F8" s="117"/>
      <c r="G8" s="118"/>
      <c r="H8" s="216"/>
      <c r="I8" s="117"/>
      <c r="J8" s="214">
        <f>IF(H8&gt;=I8,H8-I8,0)</f>
        <v>0</v>
      </c>
      <c r="K8" s="130">
        <f>J8*(1+$K$7)+I8</f>
        <v>0</v>
      </c>
      <c r="L8" s="131">
        <f>IF(K8&gt;(D8+G8),K8-(D8+G8),0)</f>
        <v>0</v>
      </c>
      <c r="M8" s="129">
        <f>IF(D8&gt;I8,D8-I8,0)</f>
        <v>0</v>
      </c>
      <c r="N8" s="132">
        <f>IF(G8&gt;J8*(1+$K$7),G8-(J8*(1+$K$7)),0)</f>
        <v>0</v>
      </c>
      <c r="O8" s="133">
        <f>E8+F8</f>
        <v>0</v>
      </c>
      <c r="P8" s="134">
        <f>SUM(M8:O8)</f>
        <v>0</v>
      </c>
      <c r="S8" s="224"/>
    </row>
    <row r="9" spans="1:19" s="8" customFormat="1" ht="13.5" customHeight="1" x14ac:dyDescent="0.3">
      <c r="A9" s="100"/>
      <c r="B9" s="99"/>
      <c r="C9" s="135">
        <f>SUM(D9,F9:G9)</f>
        <v>0</v>
      </c>
      <c r="D9" s="119"/>
      <c r="E9" s="119"/>
      <c r="F9" s="119"/>
      <c r="G9" s="120"/>
      <c r="H9" s="217"/>
      <c r="I9" s="119"/>
      <c r="J9" s="151">
        <f>IF(H9&gt;=I9,H9-I9,0)</f>
        <v>0</v>
      </c>
      <c r="K9" s="130">
        <f>J9*(1+$K$7)+I9</f>
        <v>0</v>
      </c>
      <c r="L9" s="131">
        <f>IF(K9&gt;(D9+G9),K9-(D9+G9),0)</f>
        <v>0</v>
      </c>
      <c r="M9" s="136">
        <f>IF(D9&gt;I9,D9-I9,0)</f>
        <v>0</v>
      </c>
      <c r="N9" s="137">
        <f>IF(G9&gt;J9*(1+$K$7),G9-(J9*(1+$K$7)),0)</f>
        <v>0</v>
      </c>
      <c r="O9" s="133">
        <f>E9+F9</f>
        <v>0</v>
      </c>
      <c r="P9" s="138">
        <f>SUM(M9:O9)</f>
        <v>0</v>
      </c>
      <c r="S9" s="224"/>
    </row>
    <row r="10" spans="1:19" s="8" customFormat="1" ht="13.5" customHeight="1" x14ac:dyDescent="0.3">
      <c r="A10" s="100"/>
      <c r="B10" s="99"/>
      <c r="C10" s="135">
        <f>SUM(D10,F10:G10)</f>
        <v>0</v>
      </c>
      <c r="D10" s="119"/>
      <c r="E10" s="119"/>
      <c r="F10" s="119"/>
      <c r="G10" s="120"/>
      <c r="H10" s="217"/>
      <c r="I10" s="119"/>
      <c r="J10" s="151">
        <f>IF(H10&gt;=I10,H10-I10,0)</f>
        <v>0</v>
      </c>
      <c r="K10" s="130">
        <f>J10*(1+$K$7)+I10</f>
        <v>0</v>
      </c>
      <c r="L10" s="131">
        <f>IF(K10&gt;(D10+G10),K10-(D10+G10),0)</f>
        <v>0</v>
      </c>
      <c r="M10" s="136">
        <f>IF(D10&gt;I10,D10-I10,0)</f>
        <v>0</v>
      </c>
      <c r="N10" s="137">
        <f>IF(G10&gt;J10*(1+$K$7),G10-(J10*(1+$K$7)),0)</f>
        <v>0</v>
      </c>
      <c r="O10" s="133">
        <f>E10+F10</f>
        <v>0</v>
      </c>
      <c r="P10" s="138">
        <f>SUM(M10:O10)</f>
        <v>0</v>
      </c>
      <c r="S10" s="224"/>
    </row>
    <row r="11" spans="1:19" s="8" customFormat="1" ht="13.5" customHeight="1" x14ac:dyDescent="0.3">
      <c r="A11" s="100"/>
      <c r="B11" s="99"/>
      <c r="C11" s="136">
        <f>SUM(D11,F11:G11)</f>
        <v>0</v>
      </c>
      <c r="D11" s="119"/>
      <c r="E11" s="119"/>
      <c r="F11" s="119"/>
      <c r="G11" s="120"/>
      <c r="H11" s="217"/>
      <c r="I11" s="119"/>
      <c r="J11" s="151">
        <f>IF(H11&gt;=I11,H11-I11,0)</f>
        <v>0</v>
      </c>
      <c r="K11" s="130">
        <f>J11*(1+$K$7)+I11</f>
        <v>0</v>
      </c>
      <c r="L11" s="131">
        <f>IF(K11&gt;(D11+G11),K11-(D11+G11),0)</f>
        <v>0</v>
      </c>
      <c r="M11" s="136">
        <f>IF(D11&gt;I11,D11-I11,0)</f>
        <v>0</v>
      </c>
      <c r="N11" s="137">
        <f>IF(G11&gt;J11*(1+$K$7),G11-(J11*(1+$K$7)),0)</f>
        <v>0</v>
      </c>
      <c r="O11" s="133">
        <f>E11+F11</f>
        <v>0</v>
      </c>
      <c r="P11" s="138">
        <f>SUM(M11:O11)</f>
        <v>0</v>
      </c>
      <c r="S11" s="228"/>
    </row>
    <row r="12" spans="1:19" s="8" customFormat="1" ht="13.5" customHeight="1" thickBot="1" x14ac:dyDescent="0.3">
      <c r="A12" s="101"/>
      <c r="B12" s="102"/>
      <c r="C12" s="139">
        <f>SUM(D12,F12:G12)</f>
        <v>0</v>
      </c>
      <c r="D12" s="121"/>
      <c r="E12" s="121"/>
      <c r="F12" s="121"/>
      <c r="G12" s="122"/>
      <c r="H12" s="218"/>
      <c r="I12" s="121"/>
      <c r="J12" s="215">
        <f>IF(H12&gt;=I12,H12-I12,0)</f>
        <v>0</v>
      </c>
      <c r="K12" s="140">
        <f>J12*(1+$K$7)+I12</f>
        <v>0</v>
      </c>
      <c r="L12" s="141">
        <f>IF(K12&gt;(D12+G12),K12-(D12+G12),0)</f>
        <v>0</v>
      </c>
      <c r="M12" s="139">
        <f>IF(D12&gt;I12,D12-I12,0)</f>
        <v>0</v>
      </c>
      <c r="N12" s="142">
        <f>IF(G12&gt;J12*(1+$K$7),G12-(J12*(1+$K$7)),0)</f>
        <v>0</v>
      </c>
      <c r="O12" s="143">
        <f>E12+F12</f>
        <v>0</v>
      </c>
      <c r="P12" s="144">
        <f>SUM(M12:O12)</f>
        <v>0</v>
      </c>
    </row>
    <row r="13" spans="1:19" s="8" customFormat="1" ht="13.5" customHeight="1" thickTop="1" x14ac:dyDescent="0.25">
      <c r="A13" s="103"/>
      <c r="B13" s="194" t="s">
        <v>118</v>
      </c>
      <c r="C13" s="136">
        <f>INT(SUM(C8:C12))</f>
        <v>0</v>
      </c>
      <c r="D13" s="145">
        <f t="shared" ref="D13:P13" si="0">INT(SUM(D8:D12))</f>
        <v>0</v>
      </c>
      <c r="E13" s="145">
        <f t="shared" si="0"/>
        <v>0</v>
      </c>
      <c r="F13" s="145">
        <f t="shared" si="0"/>
        <v>0</v>
      </c>
      <c r="G13" s="145">
        <f t="shared" si="0"/>
        <v>0</v>
      </c>
      <c r="H13" s="146">
        <f t="shared" si="0"/>
        <v>0</v>
      </c>
      <c r="I13" s="145">
        <f t="shared" si="0"/>
        <v>0</v>
      </c>
      <c r="J13" s="145">
        <f t="shared" si="0"/>
        <v>0</v>
      </c>
      <c r="K13" s="145">
        <f t="shared" si="0"/>
        <v>0</v>
      </c>
      <c r="L13" s="147">
        <f t="shared" si="0"/>
        <v>0</v>
      </c>
      <c r="M13" s="136">
        <f t="shared" si="0"/>
        <v>0</v>
      </c>
      <c r="N13" s="137">
        <f t="shared" si="0"/>
        <v>0</v>
      </c>
      <c r="O13" s="137">
        <f t="shared" si="0"/>
        <v>0</v>
      </c>
      <c r="P13" s="148">
        <f t="shared" si="0"/>
        <v>0</v>
      </c>
    </row>
    <row r="14" spans="1:19" s="8" customFormat="1" ht="13.5" customHeight="1" x14ac:dyDescent="0.25">
      <c r="A14" s="167"/>
      <c r="B14" s="168"/>
      <c r="C14" s="169"/>
      <c r="D14" s="170"/>
      <c r="E14" s="170"/>
      <c r="F14" s="170"/>
      <c r="G14" s="171"/>
      <c r="H14" s="169"/>
      <c r="I14" s="170"/>
      <c r="J14" s="172"/>
      <c r="K14" s="173"/>
      <c r="L14" s="174"/>
      <c r="M14" s="169"/>
      <c r="N14" s="175"/>
      <c r="O14" s="176"/>
      <c r="P14" s="177"/>
    </row>
    <row r="15" spans="1:19" s="8" customFormat="1" ht="13.5" customHeight="1" x14ac:dyDescent="0.25">
      <c r="A15" s="100"/>
      <c r="B15" s="99"/>
      <c r="C15" s="136">
        <f>SUM(D15,F15:G15)</f>
        <v>0</v>
      </c>
      <c r="D15" s="119"/>
      <c r="E15" s="119"/>
      <c r="F15" s="119"/>
      <c r="G15" s="120"/>
      <c r="H15" s="217"/>
      <c r="I15" s="119"/>
      <c r="J15" s="151">
        <f>IF(H15&gt;=I15,H15-I15,0)</f>
        <v>0</v>
      </c>
      <c r="K15" s="130">
        <f>J15*(1+$K$7)+I15</f>
        <v>0</v>
      </c>
      <c r="L15" s="131">
        <f>IF(K15&gt;(D15+G15),K15-(D15+G15),0)</f>
        <v>0</v>
      </c>
      <c r="M15" s="136">
        <f>IF(D15&gt;I15,D15-I15,0)</f>
        <v>0</v>
      </c>
      <c r="N15" s="137">
        <f>IF(G15&gt;J15*(1+$K$7),G15-(J15*(1+$K$7)),0)</f>
        <v>0</v>
      </c>
      <c r="O15" s="133">
        <f>E15+F15</f>
        <v>0</v>
      </c>
      <c r="P15" s="138">
        <f>SUM(M15:O15)</f>
        <v>0</v>
      </c>
    </row>
    <row r="16" spans="1:19" s="8" customFormat="1" ht="13.5" customHeight="1" x14ac:dyDescent="0.25">
      <c r="A16" s="100"/>
      <c r="B16" s="99"/>
      <c r="C16" s="136">
        <f>SUM(D16,F16:G16)</f>
        <v>0</v>
      </c>
      <c r="D16" s="119"/>
      <c r="E16" s="119"/>
      <c r="F16" s="119"/>
      <c r="G16" s="120"/>
      <c r="H16" s="217"/>
      <c r="I16" s="119"/>
      <c r="J16" s="151">
        <f>IF(H16&gt;=I16,H16-I16,0)</f>
        <v>0</v>
      </c>
      <c r="K16" s="130">
        <f>J16*(1+$K$7)+I16</f>
        <v>0</v>
      </c>
      <c r="L16" s="131">
        <f>IF(K16&gt;(D16+G16),K16-(D16+G16),0)</f>
        <v>0</v>
      </c>
      <c r="M16" s="136">
        <f>IF(D16&gt;I16,D16-I16,0)</f>
        <v>0</v>
      </c>
      <c r="N16" s="137">
        <f>IF(G16&gt;J16*(1+$K$7),G16-(J16*(1+$K$7)),0)</f>
        <v>0</v>
      </c>
      <c r="O16" s="133">
        <f>E16+F16</f>
        <v>0</v>
      </c>
      <c r="P16" s="138">
        <f>SUM(M16:O16)</f>
        <v>0</v>
      </c>
    </row>
    <row r="17" spans="1:16" s="8" customFormat="1" ht="13.5" customHeight="1" x14ac:dyDescent="0.25">
      <c r="A17" s="100"/>
      <c r="B17" s="99"/>
      <c r="C17" s="136">
        <f>SUM(D17,F17:G17)</f>
        <v>0</v>
      </c>
      <c r="D17" s="119"/>
      <c r="E17" s="119"/>
      <c r="F17" s="119"/>
      <c r="G17" s="120"/>
      <c r="H17" s="217"/>
      <c r="I17" s="119"/>
      <c r="J17" s="151">
        <f>IF(H17&gt;=I17,H17-I17,0)</f>
        <v>0</v>
      </c>
      <c r="K17" s="130">
        <f>J17*(1+$K$7)+I17</f>
        <v>0</v>
      </c>
      <c r="L17" s="131">
        <f>IF(K17&gt;(D17+G17),K17-(D17+G17),0)</f>
        <v>0</v>
      </c>
      <c r="M17" s="136">
        <f>IF(D17&gt;I17,D17-I17,0)</f>
        <v>0</v>
      </c>
      <c r="N17" s="137">
        <f>IF(G17&gt;J17*(1+$K$7),G17-(J17*(1+$K$7)),0)</f>
        <v>0</v>
      </c>
      <c r="O17" s="133">
        <f>E17+F17</f>
        <v>0</v>
      </c>
      <c r="P17" s="138">
        <f>SUM(M17:O17)</f>
        <v>0</v>
      </c>
    </row>
    <row r="18" spans="1:16" s="8" customFormat="1" ht="13.5" customHeight="1" x14ac:dyDescent="0.25">
      <c r="A18" s="100"/>
      <c r="B18" s="99"/>
      <c r="C18" s="136">
        <f>SUM(D18,F18:G18)</f>
        <v>0</v>
      </c>
      <c r="D18" s="119"/>
      <c r="E18" s="119"/>
      <c r="F18" s="119"/>
      <c r="G18" s="120"/>
      <c r="H18" s="217"/>
      <c r="I18" s="119"/>
      <c r="J18" s="151">
        <f>IF(H18&gt;=I18,H18-I18,0)</f>
        <v>0</v>
      </c>
      <c r="K18" s="130">
        <f>J18*(1+$K$7)+I18</f>
        <v>0</v>
      </c>
      <c r="L18" s="131">
        <f>IF(K18&gt;(D18+G18),K18-(D18+G18),0)</f>
        <v>0</v>
      </c>
      <c r="M18" s="136">
        <f>IF(D18&gt;I18,D18-I18,0)</f>
        <v>0</v>
      </c>
      <c r="N18" s="137">
        <f>IF(G18&gt;J18*(1+$K$7),G18-(J18*(1+$K$7)),0)</f>
        <v>0</v>
      </c>
      <c r="O18" s="133">
        <f>E18+F18</f>
        <v>0</v>
      </c>
      <c r="P18" s="138">
        <f>SUM(M18:O18)</f>
        <v>0</v>
      </c>
    </row>
    <row r="19" spans="1:16" s="8" customFormat="1" ht="13.5" customHeight="1" thickBot="1" x14ac:dyDescent="0.3">
      <c r="A19" s="101"/>
      <c r="B19" s="102"/>
      <c r="C19" s="149">
        <f>SUM(D19,F19:G19)</f>
        <v>0</v>
      </c>
      <c r="D19" s="121"/>
      <c r="E19" s="121"/>
      <c r="F19" s="121"/>
      <c r="G19" s="122"/>
      <c r="H19" s="218"/>
      <c r="I19" s="121"/>
      <c r="J19" s="215">
        <f>IF(H19&gt;=I19,H19-I19,0)</f>
        <v>0</v>
      </c>
      <c r="K19" s="140">
        <f>J19*(1+$K$7)+I19</f>
        <v>0</v>
      </c>
      <c r="L19" s="141">
        <f>IF(K19&gt;(D19+G19),K19-(D19+G19),0)</f>
        <v>0</v>
      </c>
      <c r="M19" s="139">
        <f>IF(D19&gt;I19,D19-I19,0)</f>
        <v>0</v>
      </c>
      <c r="N19" s="142">
        <f>IF(G19&gt;J19*(1+$K$7),G19-(J19*(1+$K$7)),0)</f>
        <v>0</v>
      </c>
      <c r="O19" s="143">
        <f>E19+F19</f>
        <v>0</v>
      </c>
      <c r="P19" s="144">
        <f>SUM(M19:O19)</f>
        <v>0</v>
      </c>
    </row>
    <row r="20" spans="1:16" s="8" customFormat="1" ht="13.5" customHeight="1" thickTop="1" x14ac:dyDescent="0.25">
      <c r="A20" s="103"/>
      <c r="B20" s="194" t="s">
        <v>118</v>
      </c>
      <c r="C20" s="146">
        <f>INT(SUM(C15:C19))</f>
        <v>0</v>
      </c>
      <c r="D20" s="145">
        <f t="shared" ref="D20:P20" si="1">INT(SUM(D15:D19))</f>
        <v>0</v>
      </c>
      <c r="E20" s="145">
        <f t="shared" si="1"/>
        <v>0</v>
      </c>
      <c r="F20" s="145">
        <f t="shared" si="1"/>
        <v>0</v>
      </c>
      <c r="G20" s="145">
        <f t="shared" si="1"/>
        <v>0</v>
      </c>
      <c r="H20" s="136">
        <f t="shared" si="1"/>
        <v>0</v>
      </c>
      <c r="I20" s="145">
        <f t="shared" si="1"/>
        <v>0</v>
      </c>
      <c r="J20" s="145">
        <f t="shared" si="1"/>
        <v>0</v>
      </c>
      <c r="K20" s="145">
        <f t="shared" si="1"/>
        <v>0</v>
      </c>
      <c r="L20" s="147">
        <f t="shared" si="1"/>
        <v>0</v>
      </c>
      <c r="M20" s="136">
        <f t="shared" si="1"/>
        <v>0</v>
      </c>
      <c r="N20" s="137">
        <f t="shared" si="1"/>
        <v>0</v>
      </c>
      <c r="O20" s="145">
        <f t="shared" si="1"/>
        <v>0</v>
      </c>
      <c r="P20" s="148">
        <f t="shared" si="1"/>
        <v>0</v>
      </c>
    </row>
    <row r="21" spans="1:16" s="8" customFormat="1" ht="13.5" customHeight="1" x14ac:dyDescent="0.25">
      <c r="A21" s="167"/>
      <c r="B21" s="168"/>
      <c r="C21" s="169"/>
      <c r="D21" s="170"/>
      <c r="E21" s="170"/>
      <c r="F21" s="170"/>
      <c r="G21" s="171"/>
      <c r="H21" s="169"/>
      <c r="I21" s="170"/>
      <c r="J21" s="172"/>
      <c r="K21" s="173"/>
      <c r="L21" s="174"/>
      <c r="M21" s="169"/>
      <c r="N21" s="175"/>
      <c r="O21" s="176"/>
      <c r="P21" s="177"/>
    </row>
    <row r="22" spans="1:16" s="8" customFormat="1" ht="13.5" customHeight="1" x14ac:dyDescent="0.25">
      <c r="A22" s="100"/>
      <c r="B22" s="99"/>
      <c r="C22" s="136">
        <f>SUM(D22,F22:G22)</f>
        <v>0</v>
      </c>
      <c r="D22" s="119"/>
      <c r="E22" s="119"/>
      <c r="F22" s="119"/>
      <c r="G22" s="120"/>
      <c r="H22" s="217"/>
      <c r="I22" s="119"/>
      <c r="J22" s="151">
        <f>IF(H22&gt;=I22,H22-I22,0)</f>
        <v>0</v>
      </c>
      <c r="K22" s="130">
        <f>J22*(1+$K$7)+I22</f>
        <v>0</v>
      </c>
      <c r="L22" s="131">
        <f>IF(K22&gt;(D22+G22),K22-(D22+G22),0)</f>
        <v>0</v>
      </c>
      <c r="M22" s="136">
        <f>IF(D22&gt;I22,D22-I22,0)</f>
        <v>0</v>
      </c>
      <c r="N22" s="137">
        <f>IF(G22&gt;J22*(1+$K$7),G22-(J22*(1+$K$7)),0)</f>
        <v>0</v>
      </c>
      <c r="O22" s="133">
        <f>E22+F22</f>
        <v>0</v>
      </c>
      <c r="P22" s="138">
        <f>SUM(M22:O22)</f>
        <v>0</v>
      </c>
    </row>
    <row r="23" spans="1:16" s="8" customFormat="1" ht="13.5" customHeight="1" x14ac:dyDescent="0.25">
      <c r="A23" s="100"/>
      <c r="B23" s="99"/>
      <c r="C23" s="136">
        <f>SUM(D23,F23:G23)</f>
        <v>0</v>
      </c>
      <c r="D23" s="119"/>
      <c r="E23" s="119"/>
      <c r="F23" s="119"/>
      <c r="G23" s="120"/>
      <c r="H23" s="217"/>
      <c r="I23" s="119"/>
      <c r="J23" s="151">
        <f>IF(H23&gt;=I23,H23-I23,0)</f>
        <v>0</v>
      </c>
      <c r="K23" s="130">
        <f>J23*(1+$K$7)+I23</f>
        <v>0</v>
      </c>
      <c r="L23" s="131">
        <f>IF(K23&gt;(D23+G23),K23-(D23+G23),0)</f>
        <v>0</v>
      </c>
      <c r="M23" s="136">
        <f>IF(D23&gt;I23,D23-I23,0)</f>
        <v>0</v>
      </c>
      <c r="N23" s="137">
        <f>IF(G23&gt;J23*(1+$K$7),G23-(J23*(1+$K$7)),0)</f>
        <v>0</v>
      </c>
      <c r="O23" s="133">
        <f>E23+F23</f>
        <v>0</v>
      </c>
      <c r="P23" s="138">
        <f>SUM(M23:O23)</f>
        <v>0</v>
      </c>
    </row>
    <row r="24" spans="1:16" s="8" customFormat="1" ht="13.5" customHeight="1" x14ac:dyDescent="0.25">
      <c r="A24" s="100"/>
      <c r="B24" s="99"/>
      <c r="C24" s="136">
        <f>SUM(D24,F24:G24)</f>
        <v>0</v>
      </c>
      <c r="D24" s="119"/>
      <c r="E24" s="119"/>
      <c r="F24" s="119"/>
      <c r="G24" s="120"/>
      <c r="H24" s="217"/>
      <c r="I24" s="119"/>
      <c r="J24" s="151">
        <f>IF(H24&gt;=I24,H24-I24,0)</f>
        <v>0</v>
      </c>
      <c r="K24" s="130">
        <f>J24*(1+$K$7)+I24</f>
        <v>0</v>
      </c>
      <c r="L24" s="131">
        <f>IF(K24&gt;(D24+G24),K24-(D24+G24),0)</f>
        <v>0</v>
      </c>
      <c r="M24" s="136">
        <f>IF(D24&gt;I24,D24-I24,0)</f>
        <v>0</v>
      </c>
      <c r="N24" s="137">
        <f>IF(G24&gt;J24*(1+$K$7),G24-(J24*(1+$K$7)),0)</f>
        <v>0</v>
      </c>
      <c r="O24" s="133">
        <f>E24+F24</f>
        <v>0</v>
      </c>
      <c r="P24" s="138">
        <f>SUM(M24:O24)</f>
        <v>0</v>
      </c>
    </row>
    <row r="25" spans="1:16" s="8" customFormat="1" ht="13.5" customHeight="1" x14ac:dyDescent="0.25">
      <c r="A25" s="100"/>
      <c r="B25" s="99"/>
      <c r="C25" s="136">
        <f>SUM(D25,F25:G25)</f>
        <v>0</v>
      </c>
      <c r="D25" s="119"/>
      <c r="E25" s="119"/>
      <c r="F25" s="119"/>
      <c r="G25" s="120"/>
      <c r="H25" s="217"/>
      <c r="I25" s="119"/>
      <c r="J25" s="151">
        <f>IF(H25&gt;=I25,H25-I25,0)</f>
        <v>0</v>
      </c>
      <c r="K25" s="130">
        <f>J25*(1+$K$7)+I25</f>
        <v>0</v>
      </c>
      <c r="L25" s="131">
        <f>IF(K25&gt;(D25+G25),K25-(D25+G25),0)</f>
        <v>0</v>
      </c>
      <c r="M25" s="136">
        <f>IF(D25&gt;I25,D25-I25,0)</f>
        <v>0</v>
      </c>
      <c r="N25" s="137">
        <f>IF(G25&gt;J25*(1+$K$7),G25-(J25*(1+$K$7)),0)</f>
        <v>0</v>
      </c>
      <c r="O25" s="133">
        <f>E25+F25</f>
        <v>0</v>
      </c>
      <c r="P25" s="138">
        <f>SUM(M25:O25)</f>
        <v>0</v>
      </c>
    </row>
    <row r="26" spans="1:16" s="8" customFormat="1" ht="13.5" customHeight="1" thickBot="1" x14ac:dyDescent="0.3">
      <c r="A26" s="101"/>
      <c r="B26" s="102"/>
      <c r="C26" s="139">
        <f>SUM(D26,F26:G26)</f>
        <v>0</v>
      </c>
      <c r="D26" s="121"/>
      <c r="E26" s="121"/>
      <c r="F26" s="121"/>
      <c r="G26" s="122"/>
      <c r="H26" s="218"/>
      <c r="I26" s="121"/>
      <c r="J26" s="215">
        <f>IF(H26&gt;=I26,H26-I26,0)</f>
        <v>0</v>
      </c>
      <c r="K26" s="140">
        <f>J26*(1+$K$7)+I26</f>
        <v>0</v>
      </c>
      <c r="L26" s="141">
        <f>IF(K26&gt;(D26+G26),K26-(D26+G26),0)</f>
        <v>0</v>
      </c>
      <c r="M26" s="139">
        <f>IF(D26&gt;I26,D26-I26,0)</f>
        <v>0</v>
      </c>
      <c r="N26" s="142">
        <f>IF(G26&gt;J26*(1+$K$7),G26-(J26*(1+$K$7)),0)</f>
        <v>0</v>
      </c>
      <c r="O26" s="143">
        <f>E26+F26</f>
        <v>0</v>
      </c>
      <c r="P26" s="144">
        <f>SUM(M26:O26)</f>
        <v>0</v>
      </c>
    </row>
    <row r="27" spans="1:16" s="8" customFormat="1" ht="13.5" customHeight="1" thickTop="1" x14ac:dyDescent="0.25">
      <c r="A27" s="103"/>
      <c r="B27" s="104" t="s">
        <v>118</v>
      </c>
      <c r="C27" s="136">
        <f>INT(SUM(C22:C26))</f>
        <v>0</v>
      </c>
      <c r="D27" s="145">
        <f t="shared" ref="D27:P27" si="2">INT(SUM(D22:D26))</f>
        <v>0</v>
      </c>
      <c r="E27" s="145">
        <f t="shared" si="2"/>
        <v>0</v>
      </c>
      <c r="F27" s="145">
        <f t="shared" si="2"/>
        <v>0</v>
      </c>
      <c r="G27" s="150">
        <f t="shared" si="2"/>
        <v>0</v>
      </c>
      <c r="H27" s="136">
        <f t="shared" si="2"/>
        <v>0</v>
      </c>
      <c r="I27" s="145">
        <f t="shared" si="2"/>
        <v>0</v>
      </c>
      <c r="J27" s="151">
        <f t="shared" si="2"/>
        <v>0</v>
      </c>
      <c r="K27" s="150">
        <f t="shared" si="2"/>
        <v>0</v>
      </c>
      <c r="L27" s="147">
        <f t="shared" si="2"/>
        <v>0</v>
      </c>
      <c r="M27" s="136">
        <f t="shared" si="2"/>
        <v>0</v>
      </c>
      <c r="N27" s="137">
        <f t="shared" si="2"/>
        <v>0</v>
      </c>
      <c r="O27" s="145">
        <f t="shared" si="2"/>
        <v>0</v>
      </c>
      <c r="P27" s="148">
        <f t="shared" si="2"/>
        <v>0</v>
      </c>
    </row>
    <row r="28" spans="1:16" s="8" customFormat="1" ht="13.5" customHeight="1" x14ac:dyDescent="0.25">
      <c r="A28" s="167"/>
      <c r="B28" s="168"/>
      <c r="C28" s="169"/>
      <c r="D28" s="170"/>
      <c r="E28" s="170"/>
      <c r="F28" s="170"/>
      <c r="G28" s="171"/>
      <c r="H28" s="169"/>
      <c r="I28" s="170"/>
      <c r="J28" s="172"/>
      <c r="K28" s="173"/>
      <c r="L28" s="174"/>
      <c r="M28" s="169"/>
      <c r="N28" s="175"/>
      <c r="O28" s="176"/>
      <c r="P28" s="177"/>
    </row>
    <row r="29" spans="1:16" s="8" customFormat="1" ht="13.5" customHeight="1" x14ac:dyDescent="0.25">
      <c r="A29" s="100"/>
      <c r="B29" s="99"/>
      <c r="C29" s="136">
        <f>SUM(D29,F29:G29)</f>
        <v>0</v>
      </c>
      <c r="D29" s="119"/>
      <c r="E29" s="119"/>
      <c r="F29" s="119"/>
      <c r="G29" s="120"/>
      <c r="H29" s="217"/>
      <c r="I29" s="119"/>
      <c r="J29" s="151">
        <f>IF(H29&gt;=I29,H29-I29,0)</f>
        <v>0</v>
      </c>
      <c r="K29" s="130">
        <f>J29*(1+$K$7)+I29</f>
        <v>0</v>
      </c>
      <c r="L29" s="131">
        <f>IF(K29&gt;(D29+G29),K29-(D29+G29),0)</f>
        <v>0</v>
      </c>
      <c r="M29" s="136">
        <f>IF(D29&gt;I29,D29-I29,0)</f>
        <v>0</v>
      </c>
      <c r="N29" s="137">
        <f>IF(G29&gt;J29*(1+$K$7),G29-(J29*(1+$K$7)),0)</f>
        <v>0</v>
      </c>
      <c r="O29" s="133">
        <f>E29+F29</f>
        <v>0</v>
      </c>
      <c r="P29" s="138">
        <f>SUM(M29:O29)</f>
        <v>0</v>
      </c>
    </row>
    <row r="30" spans="1:16" s="8" customFormat="1" ht="13.5" customHeight="1" x14ac:dyDescent="0.25">
      <c r="A30" s="100"/>
      <c r="B30" s="99"/>
      <c r="C30" s="136">
        <f>SUM(D30,F30:G30)</f>
        <v>0</v>
      </c>
      <c r="D30" s="119"/>
      <c r="E30" s="119"/>
      <c r="F30" s="119"/>
      <c r="G30" s="120"/>
      <c r="H30" s="217"/>
      <c r="I30" s="119"/>
      <c r="J30" s="151">
        <f>IF(H30&gt;=I30,H30-I30,0)</f>
        <v>0</v>
      </c>
      <c r="K30" s="130">
        <f>J30*(1+$K$7)+I30</f>
        <v>0</v>
      </c>
      <c r="L30" s="131">
        <f>IF(K30&gt;(D30+G30),K30-(D30+G30),0)</f>
        <v>0</v>
      </c>
      <c r="M30" s="136">
        <f>IF(D30&gt;I30,D30-I30,0)</f>
        <v>0</v>
      </c>
      <c r="N30" s="137">
        <f>IF(G30&gt;J30*(1+$K$7),G30-(J30*(1+$K$7)),0)</f>
        <v>0</v>
      </c>
      <c r="O30" s="133">
        <f>E30+F30</f>
        <v>0</v>
      </c>
      <c r="P30" s="138">
        <f>SUM(M30:O30)</f>
        <v>0</v>
      </c>
    </row>
    <row r="31" spans="1:16" s="8" customFormat="1" ht="13.5" customHeight="1" x14ac:dyDescent="0.25">
      <c r="A31" s="100"/>
      <c r="B31" s="99"/>
      <c r="C31" s="136">
        <f>SUM(D31,F31:G31)</f>
        <v>0</v>
      </c>
      <c r="D31" s="119"/>
      <c r="E31" s="119"/>
      <c r="F31" s="119"/>
      <c r="G31" s="120"/>
      <c r="H31" s="217"/>
      <c r="I31" s="119"/>
      <c r="J31" s="151">
        <f>IF(H31&gt;=I31,H31-I31,0)</f>
        <v>0</v>
      </c>
      <c r="K31" s="130">
        <f>J31*(1+$K$7)+I31</f>
        <v>0</v>
      </c>
      <c r="L31" s="131">
        <f>IF(K31&gt;(D31+G31),K31-(D31+G31),0)</f>
        <v>0</v>
      </c>
      <c r="M31" s="136">
        <f>IF(D31&gt;I31,D31-I31,0)</f>
        <v>0</v>
      </c>
      <c r="N31" s="137">
        <f>IF(G31&gt;J31*(1+$K$7),G31-(J31*(1+$K$7)),0)</f>
        <v>0</v>
      </c>
      <c r="O31" s="133">
        <f>E31+F31</f>
        <v>0</v>
      </c>
      <c r="P31" s="138">
        <f>SUM(M31:O31)</f>
        <v>0</v>
      </c>
    </row>
    <row r="32" spans="1:16" s="8" customFormat="1" ht="13.5" customHeight="1" x14ac:dyDescent="0.25">
      <c r="A32" s="100"/>
      <c r="B32" s="99"/>
      <c r="C32" s="136">
        <f>SUM(D32,F32:G32)</f>
        <v>0</v>
      </c>
      <c r="D32" s="119"/>
      <c r="E32" s="119"/>
      <c r="F32" s="119"/>
      <c r="G32" s="120"/>
      <c r="H32" s="217"/>
      <c r="I32" s="119"/>
      <c r="J32" s="151">
        <f>IF(H32&gt;=I32,H32-I32,0)</f>
        <v>0</v>
      </c>
      <c r="K32" s="130">
        <f>J32*(1+$K$7)+I32</f>
        <v>0</v>
      </c>
      <c r="L32" s="131">
        <f>IF(K32&gt;(D32+G32),K32-(D32+G32),0)</f>
        <v>0</v>
      </c>
      <c r="M32" s="136">
        <f>IF(D32&gt;I32,D32-I32,0)</f>
        <v>0</v>
      </c>
      <c r="N32" s="137">
        <f>IF(G32&gt;J32*(1+$K$7),G32-(J32*(1+$K$7)),0)</f>
        <v>0</v>
      </c>
      <c r="O32" s="133">
        <f>E32+F32</f>
        <v>0</v>
      </c>
      <c r="P32" s="138">
        <f>SUM(M32:O32)</f>
        <v>0</v>
      </c>
    </row>
    <row r="33" spans="1:16" s="8" customFormat="1" ht="13.5" customHeight="1" thickBot="1" x14ac:dyDescent="0.3">
      <c r="A33" s="101"/>
      <c r="B33" s="102"/>
      <c r="C33" s="139">
        <f>SUM(D33,F33:G33)</f>
        <v>0</v>
      </c>
      <c r="D33" s="121"/>
      <c r="E33" s="121"/>
      <c r="F33" s="121"/>
      <c r="G33" s="122"/>
      <c r="H33" s="218"/>
      <c r="I33" s="121"/>
      <c r="J33" s="215">
        <f>IF(H33&gt;=I33,H33-I33,0)</f>
        <v>0</v>
      </c>
      <c r="K33" s="140">
        <f>J33*(1+$K$7)+I33</f>
        <v>0</v>
      </c>
      <c r="L33" s="141">
        <f>IF(K33&gt;(D33+G33),K33-(D33+G33),0)</f>
        <v>0</v>
      </c>
      <c r="M33" s="139">
        <f>IF(D33&gt;I33,D33-I33,0)</f>
        <v>0</v>
      </c>
      <c r="N33" s="142">
        <f>IF(G33&gt;J33*(1+$K$7),G33-(J33*(1+$K$7)),0)</f>
        <v>0</v>
      </c>
      <c r="O33" s="143">
        <f>E33+F33</f>
        <v>0</v>
      </c>
      <c r="P33" s="144">
        <f>SUM(M33:O33)</f>
        <v>0</v>
      </c>
    </row>
    <row r="34" spans="1:16" s="8" customFormat="1" ht="13.5" customHeight="1" thickTop="1" x14ac:dyDescent="0.25">
      <c r="A34" s="103"/>
      <c r="B34" s="104" t="s">
        <v>118</v>
      </c>
      <c r="C34" s="136">
        <f>INT(SUM(C29:C33))</f>
        <v>0</v>
      </c>
      <c r="D34" s="145">
        <f t="shared" ref="D34:P34" si="3">INT(SUM(D29:D33))</f>
        <v>0</v>
      </c>
      <c r="E34" s="145">
        <f t="shared" si="3"/>
        <v>0</v>
      </c>
      <c r="F34" s="145">
        <f t="shared" si="3"/>
        <v>0</v>
      </c>
      <c r="G34" s="150">
        <f t="shared" si="3"/>
        <v>0</v>
      </c>
      <c r="H34" s="146">
        <f t="shared" si="3"/>
        <v>0</v>
      </c>
      <c r="I34" s="152">
        <f t="shared" si="3"/>
        <v>0</v>
      </c>
      <c r="J34" s="152">
        <f t="shared" si="3"/>
        <v>0</v>
      </c>
      <c r="K34" s="153">
        <f t="shared" si="3"/>
        <v>0</v>
      </c>
      <c r="L34" s="154">
        <f t="shared" si="3"/>
        <v>0</v>
      </c>
      <c r="M34" s="136">
        <f t="shared" si="3"/>
        <v>0</v>
      </c>
      <c r="N34" s="137">
        <f t="shared" si="3"/>
        <v>0</v>
      </c>
      <c r="O34" s="145">
        <f t="shared" si="3"/>
        <v>0</v>
      </c>
      <c r="P34" s="148">
        <f t="shared" si="3"/>
        <v>0</v>
      </c>
    </row>
    <row r="35" spans="1:16" s="8" customFormat="1" ht="13.5" customHeight="1" x14ac:dyDescent="0.25">
      <c r="A35" s="167"/>
      <c r="B35" s="168"/>
      <c r="C35" s="169"/>
      <c r="D35" s="170"/>
      <c r="E35" s="170"/>
      <c r="F35" s="170"/>
      <c r="G35" s="171"/>
      <c r="H35" s="169"/>
      <c r="I35" s="170"/>
      <c r="J35" s="172"/>
      <c r="K35" s="173"/>
      <c r="L35" s="174"/>
      <c r="M35" s="169"/>
      <c r="N35" s="175"/>
      <c r="O35" s="176"/>
      <c r="P35" s="177"/>
    </row>
    <row r="36" spans="1:16" s="8" customFormat="1" ht="13.5" customHeight="1" x14ac:dyDescent="0.25">
      <c r="A36" s="100"/>
      <c r="B36" s="99"/>
      <c r="C36" s="136">
        <f>SUM(D36,F36:G36)</f>
        <v>0</v>
      </c>
      <c r="D36" s="119"/>
      <c r="E36" s="119"/>
      <c r="F36" s="119"/>
      <c r="G36" s="120"/>
      <c r="H36" s="217"/>
      <c r="I36" s="119"/>
      <c r="J36" s="151">
        <f>IF(H36&gt;=I36,H36-I36,0)</f>
        <v>0</v>
      </c>
      <c r="K36" s="130">
        <f>J36*(1+$K$7)+I36</f>
        <v>0</v>
      </c>
      <c r="L36" s="131">
        <f>IF(K36&gt;(D36+G36),K36-(D36+G36),0)</f>
        <v>0</v>
      </c>
      <c r="M36" s="136">
        <f>IF(D36&gt;I36,D36-I36,0)</f>
        <v>0</v>
      </c>
      <c r="N36" s="137">
        <f>IF(G36&gt;J36*(1+$K$7),G36-(J36*(1+$K$7)),0)</f>
        <v>0</v>
      </c>
      <c r="O36" s="133">
        <f>E36+F36</f>
        <v>0</v>
      </c>
      <c r="P36" s="138">
        <f>SUM(M36:O36)</f>
        <v>0</v>
      </c>
    </row>
    <row r="37" spans="1:16" s="8" customFormat="1" ht="13.5" customHeight="1" x14ac:dyDescent="0.25">
      <c r="A37" s="100"/>
      <c r="B37" s="99"/>
      <c r="C37" s="136">
        <f>SUM(D37,F37:G37)</f>
        <v>0</v>
      </c>
      <c r="D37" s="119"/>
      <c r="E37" s="119"/>
      <c r="F37" s="119"/>
      <c r="G37" s="120"/>
      <c r="H37" s="217"/>
      <c r="I37" s="119"/>
      <c r="J37" s="151">
        <f>IF(H37&gt;=I37,H37-I37,0)</f>
        <v>0</v>
      </c>
      <c r="K37" s="130">
        <f>J37*(1+$K$7)+I37</f>
        <v>0</v>
      </c>
      <c r="L37" s="131">
        <f>IF(K37&gt;(D37+G37),K37-(D37+G37),0)</f>
        <v>0</v>
      </c>
      <c r="M37" s="136">
        <f>IF(D37&gt;I37,D37-I37,0)</f>
        <v>0</v>
      </c>
      <c r="N37" s="137">
        <f>IF(G37&gt;J37*(1+$K$7),G37-(J37*(1+$K$7)),0)</f>
        <v>0</v>
      </c>
      <c r="O37" s="133">
        <f>E37+F37</f>
        <v>0</v>
      </c>
      <c r="P37" s="138">
        <f>SUM(M37:O37)</f>
        <v>0</v>
      </c>
    </row>
    <row r="38" spans="1:16" s="8" customFormat="1" ht="13.5" customHeight="1" x14ac:dyDescent="0.25">
      <c r="A38" s="100"/>
      <c r="B38" s="99"/>
      <c r="C38" s="136">
        <f>SUM(D38,F38:G38)</f>
        <v>0</v>
      </c>
      <c r="D38" s="119"/>
      <c r="E38" s="119"/>
      <c r="F38" s="119"/>
      <c r="G38" s="120"/>
      <c r="H38" s="217"/>
      <c r="I38" s="119"/>
      <c r="J38" s="151">
        <f>IF(H38&gt;=I38,H38-I38,0)</f>
        <v>0</v>
      </c>
      <c r="K38" s="130">
        <f>J38*(1+$K$7)+I38</f>
        <v>0</v>
      </c>
      <c r="L38" s="131">
        <f>IF(K38&gt;(D38+G38),K38-(D38+G38),0)</f>
        <v>0</v>
      </c>
      <c r="M38" s="136">
        <f>IF(D38&gt;I38,D38-I38,0)</f>
        <v>0</v>
      </c>
      <c r="N38" s="137">
        <f>IF(G38&gt;J38*(1+$K$7),G38-(J38*(1+$K$7)),0)</f>
        <v>0</v>
      </c>
      <c r="O38" s="133">
        <f>E38+F38</f>
        <v>0</v>
      </c>
      <c r="P38" s="138">
        <f>SUM(M38:O38)</f>
        <v>0</v>
      </c>
    </row>
    <row r="39" spans="1:16" s="8" customFormat="1" ht="13.5" customHeight="1" x14ac:dyDescent="0.25">
      <c r="A39" s="100"/>
      <c r="B39" s="99"/>
      <c r="C39" s="136">
        <f>SUM(D39,F39:G39)</f>
        <v>0</v>
      </c>
      <c r="D39" s="119"/>
      <c r="E39" s="119"/>
      <c r="F39" s="119"/>
      <c r="G39" s="120"/>
      <c r="H39" s="217"/>
      <c r="I39" s="119"/>
      <c r="J39" s="151">
        <f>IF(H39&gt;=I39,H39-I39,0)</f>
        <v>0</v>
      </c>
      <c r="K39" s="130">
        <f>J39*(1+$K$7)+I39</f>
        <v>0</v>
      </c>
      <c r="L39" s="131">
        <f>IF(K39&gt;(D39+G39),K39-(D39+G39),0)</f>
        <v>0</v>
      </c>
      <c r="M39" s="136">
        <f>IF(D39&gt;I39,D39-I39,0)</f>
        <v>0</v>
      </c>
      <c r="N39" s="137">
        <f>IF(G39&gt;J39*(1+$K$7),G39-(J39*(1+$K$7)),0)</f>
        <v>0</v>
      </c>
      <c r="O39" s="133">
        <f>E39+F39</f>
        <v>0</v>
      </c>
      <c r="P39" s="138">
        <f>SUM(M39:O39)</f>
        <v>0</v>
      </c>
    </row>
    <row r="40" spans="1:16" s="8" customFormat="1" ht="13.5" customHeight="1" thickBot="1" x14ac:dyDescent="0.3">
      <c r="A40" s="101"/>
      <c r="B40" s="102"/>
      <c r="C40" s="139">
        <f>SUM(D40,F40:G40)</f>
        <v>0</v>
      </c>
      <c r="D40" s="121"/>
      <c r="E40" s="121"/>
      <c r="F40" s="121"/>
      <c r="G40" s="122"/>
      <c r="H40" s="218"/>
      <c r="I40" s="121"/>
      <c r="J40" s="215">
        <f>IF(H40&gt;=I40,H40-I40,0)</f>
        <v>0</v>
      </c>
      <c r="K40" s="140">
        <f>J40*(1+$K$7)+I40</f>
        <v>0</v>
      </c>
      <c r="L40" s="141">
        <f>IF(K40&gt;(D40+G40),K40-(D40+G40),0)</f>
        <v>0</v>
      </c>
      <c r="M40" s="139">
        <f>IF(D40&gt;I40,D40-I40,0)</f>
        <v>0</v>
      </c>
      <c r="N40" s="142">
        <f>IF(G40&gt;J40*(1+$K$7),G40-(J40*(1+$K$7)),0)</f>
        <v>0</v>
      </c>
      <c r="O40" s="143">
        <f>E40+F40</f>
        <v>0</v>
      </c>
      <c r="P40" s="144">
        <f>SUM(M40:O40)</f>
        <v>0</v>
      </c>
    </row>
    <row r="41" spans="1:16" s="8" customFormat="1" ht="13.5" customHeight="1" thickTop="1" x14ac:dyDescent="0.25">
      <c r="A41" s="103"/>
      <c r="B41" s="104" t="s">
        <v>118</v>
      </c>
      <c r="C41" s="136">
        <f>INT(SUM(C36:C40))</f>
        <v>0</v>
      </c>
      <c r="D41" s="145">
        <f t="shared" ref="D41:P41" si="4">INT(SUM(D36:D40))</f>
        <v>0</v>
      </c>
      <c r="E41" s="145">
        <f t="shared" si="4"/>
        <v>0</v>
      </c>
      <c r="F41" s="145">
        <f t="shared" si="4"/>
        <v>0</v>
      </c>
      <c r="G41" s="150">
        <f t="shared" si="4"/>
        <v>0</v>
      </c>
      <c r="H41" s="146">
        <f t="shared" si="4"/>
        <v>0</v>
      </c>
      <c r="I41" s="152">
        <f t="shared" si="4"/>
        <v>0</v>
      </c>
      <c r="J41" s="152">
        <f t="shared" si="4"/>
        <v>0</v>
      </c>
      <c r="K41" s="153">
        <f t="shared" si="4"/>
        <v>0</v>
      </c>
      <c r="L41" s="154">
        <f t="shared" si="4"/>
        <v>0</v>
      </c>
      <c r="M41" s="136">
        <f t="shared" si="4"/>
        <v>0</v>
      </c>
      <c r="N41" s="137">
        <f t="shared" si="4"/>
        <v>0</v>
      </c>
      <c r="O41" s="145">
        <f t="shared" si="4"/>
        <v>0</v>
      </c>
      <c r="P41" s="148">
        <f t="shared" si="4"/>
        <v>0</v>
      </c>
    </row>
    <row r="42" spans="1:16" s="8" customFormat="1" ht="13.5" customHeight="1" x14ac:dyDescent="0.25">
      <c r="A42" s="167"/>
      <c r="B42" s="168"/>
      <c r="C42" s="169"/>
      <c r="D42" s="170"/>
      <c r="E42" s="170"/>
      <c r="F42" s="170"/>
      <c r="G42" s="171"/>
      <c r="H42" s="169"/>
      <c r="I42" s="170"/>
      <c r="J42" s="172"/>
      <c r="K42" s="173"/>
      <c r="L42" s="174"/>
      <c r="M42" s="169"/>
      <c r="N42" s="175"/>
      <c r="O42" s="176"/>
      <c r="P42" s="177"/>
    </row>
    <row r="43" spans="1:16" s="8" customFormat="1" ht="13.5" customHeight="1" x14ac:dyDescent="0.25">
      <c r="A43" s="100"/>
      <c r="B43" s="99"/>
      <c r="C43" s="136">
        <f>SUM(D43,F43:G43)</f>
        <v>0</v>
      </c>
      <c r="D43" s="119"/>
      <c r="E43" s="119"/>
      <c r="F43" s="119"/>
      <c r="G43" s="120"/>
      <c r="H43" s="217"/>
      <c r="I43" s="119"/>
      <c r="J43" s="151">
        <f>IF(H43&gt;=I43,H43-I43,0)</f>
        <v>0</v>
      </c>
      <c r="K43" s="130">
        <f>J43*(1+$K$7)+I43</f>
        <v>0</v>
      </c>
      <c r="L43" s="131">
        <f>IF(K43&gt;(D43+G43),K43-(D43+G43),0)</f>
        <v>0</v>
      </c>
      <c r="M43" s="136">
        <f>IF(D43&gt;I43,D43-I43,0)</f>
        <v>0</v>
      </c>
      <c r="N43" s="137">
        <f>IF(G43&gt;J43*(1+$K$7),G43-(J43*(1+$K$7)),0)</f>
        <v>0</v>
      </c>
      <c r="O43" s="133">
        <f>E43+F43</f>
        <v>0</v>
      </c>
      <c r="P43" s="138">
        <f>SUM(M43:O43)</f>
        <v>0</v>
      </c>
    </row>
    <row r="44" spans="1:16" s="8" customFormat="1" ht="13.5" customHeight="1" x14ac:dyDescent="0.25">
      <c r="A44" s="100"/>
      <c r="B44" s="99"/>
      <c r="C44" s="136">
        <f>SUM(D44,F44:G44)</f>
        <v>0</v>
      </c>
      <c r="D44" s="119"/>
      <c r="E44" s="119"/>
      <c r="F44" s="119"/>
      <c r="G44" s="120"/>
      <c r="H44" s="217"/>
      <c r="I44" s="119"/>
      <c r="J44" s="151">
        <f>IF(H44&gt;=I44,H44-I44,0)</f>
        <v>0</v>
      </c>
      <c r="K44" s="130">
        <f>J44*(1+$K$7)+I44</f>
        <v>0</v>
      </c>
      <c r="L44" s="131">
        <f>IF(K44&gt;(D44+G44),K44-(D44+G44),0)</f>
        <v>0</v>
      </c>
      <c r="M44" s="136">
        <f>IF(D44&gt;I44,D44-I44,0)</f>
        <v>0</v>
      </c>
      <c r="N44" s="137">
        <f>IF(G44&gt;J44*(1+$K$7),G44-(J44*(1+$K$7)),0)</f>
        <v>0</v>
      </c>
      <c r="O44" s="133">
        <f>E44+F44</f>
        <v>0</v>
      </c>
      <c r="P44" s="138">
        <f>SUM(M44:O44)</f>
        <v>0</v>
      </c>
    </row>
    <row r="45" spans="1:16" s="8" customFormat="1" ht="13.5" customHeight="1" x14ac:dyDescent="0.25">
      <c r="A45" s="100"/>
      <c r="B45" s="99"/>
      <c r="C45" s="136">
        <f>SUM(D45,F45:G45)</f>
        <v>0</v>
      </c>
      <c r="D45" s="119"/>
      <c r="E45" s="119"/>
      <c r="F45" s="119"/>
      <c r="G45" s="120"/>
      <c r="H45" s="217"/>
      <c r="I45" s="119"/>
      <c r="J45" s="151">
        <f>IF(H45&gt;=I45,H45-I45,0)</f>
        <v>0</v>
      </c>
      <c r="K45" s="130">
        <f>J45*(1+$K$7)+I45</f>
        <v>0</v>
      </c>
      <c r="L45" s="131">
        <f>IF(K45&gt;(D45+G45),K45-(D45+G45),0)</f>
        <v>0</v>
      </c>
      <c r="M45" s="136">
        <f>IF(D45&gt;I45,D45-I45,0)</f>
        <v>0</v>
      </c>
      <c r="N45" s="137">
        <f>IF(G45&gt;J45*(1+$K$7),G45-(J45*(1+$K$7)),0)</f>
        <v>0</v>
      </c>
      <c r="O45" s="133">
        <f>E45+F45</f>
        <v>0</v>
      </c>
      <c r="P45" s="138">
        <f>SUM(M45:O45)</f>
        <v>0</v>
      </c>
    </row>
    <row r="46" spans="1:16" s="8" customFormat="1" ht="13.5" customHeight="1" x14ac:dyDescent="0.25">
      <c r="A46" s="100"/>
      <c r="B46" s="99"/>
      <c r="C46" s="136">
        <f>SUM(D46,F46:G46)</f>
        <v>0</v>
      </c>
      <c r="D46" s="119"/>
      <c r="E46" s="119"/>
      <c r="F46" s="119"/>
      <c r="G46" s="120"/>
      <c r="H46" s="217"/>
      <c r="I46" s="119"/>
      <c r="J46" s="151">
        <f>IF(H46&gt;=I46,H46-I46,0)</f>
        <v>0</v>
      </c>
      <c r="K46" s="130">
        <f>J46*(1+$K$7)+I46</f>
        <v>0</v>
      </c>
      <c r="L46" s="131">
        <f>IF(K46&gt;(D46+G46),K46-(D46+G46),0)</f>
        <v>0</v>
      </c>
      <c r="M46" s="136">
        <f>IF(D46&gt;I46,D46-I46,0)</f>
        <v>0</v>
      </c>
      <c r="N46" s="137">
        <f>IF(G46&gt;J46*(1+$K$7),G46-(J46*(1+$K$7)),0)</f>
        <v>0</v>
      </c>
      <c r="O46" s="133">
        <f>E46+F46</f>
        <v>0</v>
      </c>
      <c r="P46" s="138">
        <f>SUM(M46:O46)</f>
        <v>0</v>
      </c>
    </row>
    <row r="47" spans="1:16" s="8" customFormat="1" ht="13.5" customHeight="1" thickBot="1" x14ac:dyDescent="0.3">
      <c r="A47" s="101"/>
      <c r="B47" s="102"/>
      <c r="C47" s="139">
        <f>SUM(D47,F47:G47)</f>
        <v>0</v>
      </c>
      <c r="D47" s="121"/>
      <c r="E47" s="121"/>
      <c r="F47" s="121"/>
      <c r="G47" s="122"/>
      <c r="H47" s="218"/>
      <c r="I47" s="121"/>
      <c r="J47" s="215">
        <f>IF(H47&gt;=I47,H47-I47,0)</f>
        <v>0</v>
      </c>
      <c r="K47" s="140">
        <f>J47*(1+$K$7)+I47</f>
        <v>0</v>
      </c>
      <c r="L47" s="141">
        <f>IF(K47&gt;(D47+G47),K47-(D47+G47),0)</f>
        <v>0</v>
      </c>
      <c r="M47" s="139">
        <f>IF(D47&gt;I47,D47-I47,0)</f>
        <v>0</v>
      </c>
      <c r="N47" s="142">
        <f>IF(G47&gt;J47*(1+$K$7),G47-(J47*(1+$K$7)),0)</f>
        <v>0</v>
      </c>
      <c r="O47" s="143">
        <f>E47+F47</f>
        <v>0</v>
      </c>
      <c r="P47" s="144">
        <f>SUM(M47:O47)</f>
        <v>0</v>
      </c>
    </row>
    <row r="48" spans="1:16" s="8" customFormat="1" ht="13.5" customHeight="1" thickTop="1" x14ac:dyDescent="0.25">
      <c r="A48" s="103"/>
      <c r="B48" s="104" t="s">
        <v>118</v>
      </c>
      <c r="C48" s="136">
        <f>INT(SUM(C43:C47))</f>
        <v>0</v>
      </c>
      <c r="D48" s="145">
        <f t="shared" ref="D48:P48" si="5">INT(SUM(D43:D47))</f>
        <v>0</v>
      </c>
      <c r="E48" s="145">
        <f t="shared" si="5"/>
        <v>0</v>
      </c>
      <c r="F48" s="145">
        <f t="shared" si="5"/>
        <v>0</v>
      </c>
      <c r="G48" s="150">
        <f t="shared" si="5"/>
        <v>0</v>
      </c>
      <c r="H48" s="146">
        <f t="shared" si="5"/>
        <v>0</v>
      </c>
      <c r="I48" s="152">
        <f t="shared" si="5"/>
        <v>0</v>
      </c>
      <c r="J48" s="152">
        <f t="shared" si="5"/>
        <v>0</v>
      </c>
      <c r="K48" s="153">
        <f t="shared" si="5"/>
        <v>0</v>
      </c>
      <c r="L48" s="154">
        <f t="shared" si="5"/>
        <v>0</v>
      </c>
      <c r="M48" s="136">
        <f t="shared" si="5"/>
        <v>0</v>
      </c>
      <c r="N48" s="137">
        <f t="shared" si="5"/>
        <v>0</v>
      </c>
      <c r="O48" s="145">
        <f t="shared" si="5"/>
        <v>0</v>
      </c>
      <c r="P48" s="148">
        <f t="shared" si="5"/>
        <v>0</v>
      </c>
    </row>
    <row r="49" spans="1:16" s="8" customFormat="1" ht="13.5" customHeight="1" x14ac:dyDescent="0.25">
      <c r="A49" s="167"/>
      <c r="B49" s="168"/>
      <c r="C49" s="169"/>
      <c r="D49" s="170"/>
      <c r="E49" s="170"/>
      <c r="F49" s="170"/>
      <c r="G49" s="171"/>
      <c r="H49" s="169"/>
      <c r="I49" s="170"/>
      <c r="J49" s="172"/>
      <c r="K49" s="173"/>
      <c r="L49" s="174"/>
      <c r="M49" s="169"/>
      <c r="N49" s="175"/>
      <c r="O49" s="176"/>
      <c r="P49" s="177"/>
    </row>
    <row r="50" spans="1:16" s="8" customFormat="1" ht="13.5" customHeight="1" x14ac:dyDescent="0.3">
      <c r="A50" s="22"/>
      <c r="B50" s="26"/>
      <c r="C50" s="161"/>
      <c r="D50" s="123"/>
      <c r="E50" s="123"/>
      <c r="F50" s="123"/>
      <c r="G50" s="124"/>
      <c r="H50" s="161"/>
      <c r="I50" s="123"/>
      <c r="J50" s="123"/>
      <c r="K50" s="124"/>
      <c r="L50" s="178"/>
      <c r="M50" s="161"/>
      <c r="N50" s="123"/>
      <c r="O50" s="123"/>
      <c r="P50" s="179"/>
    </row>
    <row r="51" spans="1:16" s="8" customFormat="1" ht="13.5" customHeight="1" x14ac:dyDescent="0.25">
      <c r="A51" s="22"/>
      <c r="B51" s="112" t="s">
        <v>126</v>
      </c>
      <c r="C51" s="135">
        <f>INT(C13+C20+C27+C34+C41+C48)</f>
        <v>0</v>
      </c>
      <c r="D51" s="133">
        <f t="shared" ref="D51:P51" si="6">INT(D13+D20+D27+D34+D41+D48)</f>
        <v>0</v>
      </c>
      <c r="E51" s="133">
        <f t="shared" si="6"/>
        <v>0</v>
      </c>
      <c r="F51" s="133">
        <f t="shared" si="6"/>
        <v>0</v>
      </c>
      <c r="G51" s="130">
        <f t="shared" si="6"/>
        <v>0</v>
      </c>
      <c r="H51" s="135">
        <f t="shared" si="6"/>
        <v>0</v>
      </c>
      <c r="I51" s="133">
        <f t="shared" si="6"/>
        <v>0</v>
      </c>
      <c r="J51" s="133">
        <f t="shared" si="6"/>
        <v>0</v>
      </c>
      <c r="K51" s="130">
        <f t="shared" si="6"/>
        <v>0</v>
      </c>
      <c r="L51" s="131">
        <f t="shared" si="6"/>
        <v>0</v>
      </c>
      <c r="M51" s="135">
        <f t="shared" si="6"/>
        <v>0</v>
      </c>
      <c r="N51" s="133">
        <f t="shared" si="6"/>
        <v>0</v>
      </c>
      <c r="O51" s="133">
        <f t="shared" si="6"/>
        <v>0</v>
      </c>
      <c r="P51" s="138">
        <f t="shared" si="6"/>
        <v>0</v>
      </c>
    </row>
    <row r="52" spans="1:16" s="8" customFormat="1" ht="13.5" customHeight="1" thickBot="1" x14ac:dyDescent="0.3">
      <c r="A52" s="127"/>
      <c r="B52" s="92"/>
      <c r="C52" s="163"/>
      <c r="D52" s="125"/>
      <c r="E52" s="125"/>
      <c r="F52" s="125"/>
      <c r="G52" s="126"/>
      <c r="H52" s="163"/>
      <c r="I52" s="125"/>
      <c r="J52" s="125"/>
      <c r="K52" s="126"/>
      <c r="L52" s="181"/>
      <c r="M52" s="163"/>
      <c r="N52" s="125"/>
      <c r="O52" s="125"/>
      <c r="P52" s="182"/>
    </row>
    <row r="53" spans="1:16" ht="13.5" customHeight="1" x14ac:dyDescent="0.3">
      <c r="A53" s="33" t="s">
        <v>123</v>
      </c>
      <c r="B53" s="208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1:16" ht="13.5" customHeight="1" x14ac:dyDescent="0.3"/>
    <row r="55" spans="1:16" ht="13.5" customHeight="1" x14ac:dyDescent="0.3"/>
    <row r="56" spans="1:16" ht="13.5" customHeight="1" x14ac:dyDescent="0.3"/>
    <row r="57" spans="1:16" ht="13.5" customHeight="1" x14ac:dyDescent="0.3"/>
    <row r="58" spans="1:16" ht="13.5" customHeight="1" x14ac:dyDescent="0.3"/>
    <row r="59" spans="1:16" ht="13.5" customHeight="1" x14ac:dyDescent="0.3"/>
    <row r="60" spans="1:16" x14ac:dyDescent="0.3">
      <c r="A60" s="207"/>
    </row>
    <row r="61" spans="1:16" x14ac:dyDescent="0.3">
      <c r="A61" s="207"/>
    </row>
    <row r="62" spans="1:16" x14ac:dyDescent="0.3">
      <c r="A62" s="183"/>
    </row>
  </sheetData>
  <sheetProtection sheet="1" autoFilter="0" pivotTables="0"/>
  <mergeCells count="7">
    <mergeCell ref="G1:J1"/>
    <mergeCell ref="S4:S6"/>
    <mergeCell ref="M5:P5"/>
    <mergeCell ref="G2:J2"/>
    <mergeCell ref="C5:G5"/>
    <mergeCell ref="H5:K5"/>
    <mergeCell ref="J3:K3"/>
  </mergeCells>
  <phoneticPr fontId="9" type="noConversion"/>
  <dataValidations count="1">
    <dataValidation type="list" allowBlank="1" showInputMessage="1" showErrorMessage="1" sqref="D3" xr:uid="{00000000-0002-0000-0100-000000000000}">
      <formula1>NC_Counties</formula1>
    </dataValidation>
  </dataValidations>
  <printOptions horizontalCentered="1"/>
  <pageMargins left="0.28999999999999998" right="0.5" top="0.5" bottom="0.4" header="0.5" footer="0.4"/>
  <pageSetup paperSize="17" orientation="landscape" horizontalDpi="300" r:id="rId1"/>
  <headerFooter alignWithMargins="0">
    <oddFooter>&amp;L&amp;6&amp;F :  &amp;A&amp;R&amp;6&amp;D 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3"/>
  <dimension ref="A1:S62"/>
  <sheetViews>
    <sheetView showGridLines="0" showZeros="0" zoomScale="75" zoomScaleNormal="75" zoomScaleSheetLayoutView="75" workbookViewId="0">
      <selection activeCell="F10" sqref="F10"/>
    </sheetView>
  </sheetViews>
  <sheetFormatPr defaultRowHeight="15.6" x14ac:dyDescent="0.3"/>
  <cols>
    <col min="1" max="2" width="20.59765625" customWidth="1"/>
    <col min="3" max="11" width="9.59765625" customWidth="1"/>
    <col min="12" max="16" width="12.59765625" customWidth="1"/>
    <col min="17" max="17" width="9.59765625" customWidth="1"/>
    <col min="18" max="18" width="8.5" customWidth="1"/>
  </cols>
  <sheetData>
    <row r="1" spans="1:19" ht="25.2" x14ac:dyDescent="0.6">
      <c r="A1" s="1"/>
      <c r="B1" s="29"/>
      <c r="C1" s="21"/>
      <c r="D1" s="19"/>
      <c r="E1" s="19"/>
      <c r="F1" s="1"/>
      <c r="G1" s="253" t="s">
        <v>154</v>
      </c>
      <c r="H1" s="254"/>
      <c r="I1" s="254"/>
      <c r="J1" s="254"/>
      <c r="K1" s="1"/>
      <c r="L1" s="1"/>
      <c r="M1" s="1"/>
      <c r="N1" s="1"/>
      <c r="O1" s="1"/>
      <c r="P1" s="1"/>
      <c r="Q1" s="1"/>
      <c r="R1" s="1"/>
    </row>
    <row r="2" spans="1:19" ht="12.75" customHeight="1" x14ac:dyDescent="0.3">
      <c r="D2" s="20"/>
      <c r="E2" s="20"/>
      <c r="G2" s="263" t="s">
        <v>110</v>
      </c>
      <c r="H2" s="263"/>
      <c r="I2" s="263"/>
      <c r="J2" s="263"/>
      <c r="K2" s="11"/>
      <c r="P2" s="9" t="s">
        <v>10</v>
      </c>
      <c r="Q2" s="9" t="s">
        <v>11</v>
      </c>
    </row>
    <row r="3" spans="1:19" s="2" customFormat="1" ht="15.75" customHeight="1" thickBot="1" x14ac:dyDescent="0.35">
      <c r="A3" s="3" t="s">
        <v>111</v>
      </c>
      <c r="B3" s="222"/>
      <c r="C3" s="3" t="s">
        <v>145</v>
      </c>
      <c r="D3" s="237" t="s">
        <v>12</v>
      </c>
      <c r="E3" s="227"/>
      <c r="F3" s="3" t="s">
        <v>146</v>
      </c>
      <c r="G3" s="222"/>
      <c r="H3" s="222"/>
      <c r="J3" s="251" t="s">
        <v>124</v>
      </c>
      <c r="K3" s="251"/>
      <c r="L3" s="222"/>
      <c r="M3" s="222"/>
      <c r="O3" s="18" t="s">
        <v>119</v>
      </c>
    </row>
    <row r="4" spans="1:19" ht="12" customHeight="1" thickBot="1" x14ac:dyDescent="0.35">
      <c r="D4" s="20"/>
      <c r="E4" s="20"/>
      <c r="S4" s="255" t="s">
        <v>148</v>
      </c>
    </row>
    <row r="5" spans="1:19" ht="16.2" thickBot="1" x14ac:dyDescent="0.35">
      <c r="A5" s="30"/>
      <c r="B5" s="14"/>
      <c r="C5" s="264" t="s">
        <v>120</v>
      </c>
      <c r="D5" s="265"/>
      <c r="E5" s="265"/>
      <c r="F5" s="265"/>
      <c r="G5" s="266"/>
      <c r="H5" s="267" t="s">
        <v>121</v>
      </c>
      <c r="I5" s="268"/>
      <c r="J5" s="268"/>
      <c r="K5" s="269"/>
      <c r="L5" s="38"/>
      <c r="M5" s="260" t="s">
        <v>9</v>
      </c>
      <c r="N5" s="261"/>
      <c r="O5" s="261"/>
      <c r="P5" s="262"/>
      <c r="S5" s="256"/>
    </row>
    <row r="6" spans="1:19" ht="16.2" thickBot="1" x14ac:dyDescent="0.35">
      <c r="A6" s="31" t="s">
        <v>1</v>
      </c>
      <c r="B6" s="15" t="s">
        <v>1</v>
      </c>
      <c r="C6" s="35" t="s">
        <v>0</v>
      </c>
      <c r="D6" s="4" t="s">
        <v>2</v>
      </c>
      <c r="E6" s="4" t="s">
        <v>3</v>
      </c>
      <c r="F6" s="4" t="s">
        <v>4</v>
      </c>
      <c r="G6" s="5" t="s">
        <v>5</v>
      </c>
      <c r="H6" s="219" t="s">
        <v>0</v>
      </c>
      <c r="I6" s="4" t="s">
        <v>2</v>
      </c>
      <c r="J6" s="212" t="s">
        <v>6</v>
      </c>
      <c r="K6" s="47" t="s">
        <v>7</v>
      </c>
      <c r="L6" s="186" t="s">
        <v>8</v>
      </c>
      <c r="M6" s="184" t="s">
        <v>2</v>
      </c>
      <c r="N6" s="188" t="s">
        <v>5</v>
      </c>
      <c r="O6" s="190" t="s">
        <v>4</v>
      </c>
      <c r="P6" s="192" t="s">
        <v>0</v>
      </c>
      <c r="S6" s="257"/>
    </row>
    <row r="7" spans="1:19" ht="16.2" thickBot="1" x14ac:dyDescent="0.35">
      <c r="A7" s="32"/>
      <c r="B7" s="16"/>
      <c r="C7" s="36" t="s">
        <v>122</v>
      </c>
      <c r="D7" s="6"/>
      <c r="E7" s="6"/>
      <c r="F7" s="6" t="s">
        <v>122</v>
      </c>
      <c r="G7" s="7" t="s">
        <v>122</v>
      </c>
      <c r="H7" s="185"/>
      <c r="I7" s="6"/>
      <c r="J7" s="13"/>
      <c r="K7" s="220">
        <f>IF(S7&lt;&gt;"",S7,VLOOKUP(D3,County!A3:B102,2,FALSE))</f>
        <v>0.2</v>
      </c>
      <c r="L7" s="187"/>
      <c r="M7" s="185"/>
      <c r="N7" s="189"/>
      <c r="O7" s="191"/>
      <c r="P7" s="193"/>
      <c r="S7" s="226"/>
    </row>
    <row r="8" spans="1:19" s="8" customFormat="1" ht="13.5" customHeight="1" x14ac:dyDescent="0.3">
      <c r="A8" s="98"/>
      <c r="B8" s="99"/>
      <c r="C8" s="129">
        <f>SUM(D8,F8:G8)</f>
        <v>0</v>
      </c>
      <c r="D8" s="117"/>
      <c r="E8" s="117"/>
      <c r="F8" s="117"/>
      <c r="G8" s="118"/>
      <c r="H8" s="216"/>
      <c r="I8" s="117"/>
      <c r="J8" s="214">
        <f>IF(H8&gt;=I8,H8-I8,0)</f>
        <v>0</v>
      </c>
      <c r="K8" s="130">
        <f>J8*(1+$K$7)+I8</f>
        <v>0</v>
      </c>
      <c r="L8" s="131">
        <f>IF(K8&gt;(D8+G8),K8-(D8+G8),0)</f>
        <v>0</v>
      </c>
      <c r="M8" s="129">
        <f>IF(D8&gt;I8,D8-I8,0)</f>
        <v>0</v>
      </c>
      <c r="N8" s="132">
        <f>IF(G8&gt;J8*(1+$K$7),G8-(J8*(1+$K$7)),0)</f>
        <v>0</v>
      </c>
      <c r="O8" s="133">
        <f>E8+F8</f>
        <v>0</v>
      </c>
      <c r="P8" s="134">
        <f>SUM(M8:O8)</f>
        <v>0</v>
      </c>
      <c r="S8" s="224"/>
    </row>
    <row r="9" spans="1:19" s="8" customFormat="1" ht="13.5" customHeight="1" x14ac:dyDescent="0.3">
      <c r="A9" s="100"/>
      <c r="B9" s="25"/>
      <c r="C9" s="135">
        <f t="shared" ref="C9:C26" si="0">SUM(D9,F9:G9)</f>
        <v>0</v>
      </c>
      <c r="D9" s="123"/>
      <c r="E9" s="123"/>
      <c r="F9" s="123"/>
      <c r="G9" s="124"/>
      <c r="H9" s="161"/>
      <c r="I9" s="123"/>
      <c r="J9" s="238">
        <f>IF(H9&gt;=I9,H9-I9,0)</f>
        <v>0</v>
      </c>
      <c r="K9" s="130">
        <f t="shared" ref="K9:K26" si="1">J9*(1+$K$7)+I9</f>
        <v>0</v>
      </c>
      <c r="L9" s="131">
        <f>IF(K9&gt;(D9+G9),K9-(D9+G9),0)</f>
        <v>0</v>
      </c>
      <c r="M9" s="135">
        <f>IF(D9&gt;I9,D9-I9,0)</f>
        <v>0</v>
      </c>
      <c r="N9" s="232">
        <f>IF(G9&gt;J9*(1+$K$7),G9-(J9*(1+$K$7)),0)</f>
        <v>0</v>
      </c>
      <c r="O9" s="133">
        <f>E9+F9</f>
        <v>0</v>
      </c>
      <c r="P9" s="138">
        <f>SUM(M9:O9)</f>
        <v>0</v>
      </c>
      <c r="S9" s="224"/>
    </row>
    <row r="10" spans="1:19" s="8" customFormat="1" ht="13.5" customHeight="1" x14ac:dyDescent="0.3">
      <c r="A10" s="100"/>
      <c r="B10" s="25"/>
      <c r="C10" s="135">
        <f t="shared" si="0"/>
        <v>0</v>
      </c>
      <c r="D10" s="123"/>
      <c r="E10" s="123"/>
      <c r="F10" s="123"/>
      <c r="G10" s="124"/>
      <c r="H10" s="161"/>
      <c r="I10" s="123"/>
      <c r="J10" s="238">
        <f>IF(H10&gt;=I10,H10-I10,0)</f>
        <v>0</v>
      </c>
      <c r="K10" s="130">
        <f t="shared" si="1"/>
        <v>0</v>
      </c>
      <c r="L10" s="131">
        <f>IF(K10&gt;(D10+G10),K10-(D10+G10),0)</f>
        <v>0</v>
      </c>
      <c r="M10" s="135">
        <f>IF(D10&gt;I10,D10-I10,0)</f>
        <v>0</v>
      </c>
      <c r="N10" s="232">
        <f>IF(G10&gt;J10*(1+$K$7),G10-(J10*(1+$K$7)),0)</f>
        <v>0</v>
      </c>
      <c r="O10" s="133">
        <f>E10+F10</f>
        <v>0</v>
      </c>
      <c r="P10" s="138">
        <f>SUM(M10:O10)</f>
        <v>0</v>
      </c>
      <c r="S10" s="224"/>
    </row>
    <row r="11" spans="1:19" s="8" customFormat="1" ht="13.5" customHeight="1" x14ac:dyDescent="0.3">
      <c r="A11" s="100"/>
      <c r="B11" s="25"/>
      <c r="C11" s="135">
        <f t="shared" si="0"/>
        <v>0</v>
      </c>
      <c r="D11" s="123"/>
      <c r="E11" s="123"/>
      <c r="F11" s="123"/>
      <c r="G11" s="124"/>
      <c r="H11" s="161"/>
      <c r="I11" s="123"/>
      <c r="J11" s="238">
        <f>IF(H11&gt;=I11,H11-I11,0)</f>
        <v>0</v>
      </c>
      <c r="K11" s="130">
        <f t="shared" si="1"/>
        <v>0</v>
      </c>
      <c r="L11" s="131">
        <f>IF(K11&gt;(D11+G11),K11-(D11+G11),0)</f>
        <v>0</v>
      </c>
      <c r="M11" s="135">
        <f>IF(D11&gt;I11,D11-I11,0)</f>
        <v>0</v>
      </c>
      <c r="N11" s="232">
        <f>IF(G11&gt;J11*(1+$K$7),G11-(J11*(1+$K$7)),0)</f>
        <v>0</v>
      </c>
      <c r="O11" s="133">
        <f>E11+F11</f>
        <v>0</v>
      </c>
      <c r="P11" s="138">
        <f>SUM(M11:O11)</f>
        <v>0</v>
      </c>
      <c r="S11" s="228"/>
    </row>
    <row r="12" spans="1:19" s="8" customFormat="1" ht="13.5" customHeight="1" x14ac:dyDescent="0.25">
      <c r="A12" s="100"/>
      <c r="B12" s="25"/>
      <c r="C12" s="135">
        <f t="shared" si="0"/>
        <v>0</v>
      </c>
      <c r="D12" s="123"/>
      <c r="E12" s="123"/>
      <c r="F12" s="123"/>
      <c r="G12" s="124"/>
      <c r="H12" s="161"/>
      <c r="I12" s="123"/>
      <c r="J12" s="238">
        <f t="shared" ref="J12:J26" si="2">IF(H12&gt;=I12,H12-I12,0)</f>
        <v>0</v>
      </c>
      <c r="K12" s="130">
        <f t="shared" si="1"/>
        <v>0</v>
      </c>
      <c r="L12" s="131">
        <f t="shared" ref="L12:L26" si="3">IF(K12&gt;(D12+G12),K12-(D12+G12),0)</f>
        <v>0</v>
      </c>
      <c r="M12" s="135">
        <f t="shared" ref="M12:M26" si="4">IF(D12&gt;I12,D12-I12,0)</f>
        <v>0</v>
      </c>
      <c r="N12" s="232">
        <f t="shared" ref="N12:N26" si="5">IF(G12&gt;J12*(1+$K$7),G12-(J12*(1+$K$7)),0)</f>
        <v>0</v>
      </c>
      <c r="O12" s="133">
        <f t="shared" ref="O12:O26" si="6">E12+F12</f>
        <v>0</v>
      </c>
      <c r="P12" s="138">
        <f t="shared" ref="P12:P26" si="7">SUM(M12:O12)</f>
        <v>0</v>
      </c>
    </row>
    <row r="13" spans="1:19" s="8" customFormat="1" ht="13.5" customHeight="1" x14ac:dyDescent="0.25">
      <c r="A13" s="100"/>
      <c r="B13" s="233"/>
      <c r="C13" s="135">
        <f t="shared" si="0"/>
        <v>0</v>
      </c>
      <c r="D13" s="234"/>
      <c r="E13" s="234"/>
      <c r="F13" s="234"/>
      <c r="G13" s="234"/>
      <c r="H13" s="161"/>
      <c r="I13" s="234"/>
      <c r="J13" s="238">
        <f t="shared" si="2"/>
        <v>0</v>
      </c>
      <c r="K13" s="133">
        <f t="shared" si="1"/>
        <v>0</v>
      </c>
      <c r="L13" s="131">
        <f t="shared" si="3"/>
        <v>0</v>
      </c>
      <c r="M13" s="135">
        <f t="shared" si="4"/>
        <v>0</v>
      </c>
      <c r="N13" s="232">
        <f t="shared" si="5"/>
        <v>0</v>
      </c>
      <c r="O13" s="133">
        <f t="shared" si="6"/>
        <v>0</v>
      </c>
      <c r="P13" s="138">
        <f t="shared" si="7"/>
        <v>0</v>
      </c>
    </row>
    <row r="14" spans="1:19" s="8" customFormat="1" ht="13.5" customHeight="1" x14ac:dyDescent="0.25">
      <c r="A14" s="100"/>
      <c r="B14" s="25"/>
      <c r="C14" s="135">
        <f t="shared" si="0"/>
        <v>0</v>
      </c>
      <c r="D14" s="123"/>
      <c r="E14" s="123"/>
      <c r="F14" s="123"/>
      <c r="G14" s="124"/>
      <c r="H14" s="161"/>
      <c r="I14" s="123"/>
      <c r="J14" s="238">
        <f t="shared" si="2"/>
        <v>0</v>
      </c>
      <c r="K14" s="130">
        <f t="shared" si="1"/>
        <v>0</v>
      </c>
      <c r="L14" s="131">
        <f t="shared" si="3"/>
        <v>0</v>
      </c>
      <c r="M14" s="135">
        <f t="shared" si="4"/>
        <v>0</v>
      </c>
      <c r="N14" s="232">
        <f t="shared" si="5"/>
        <v>0</v>
      </c>
      <c r="O14" s="133">
        <f t="shared" si="6"/>
        <v>0</v>
      </c>
      <c r="P14" s="138">
        <f t="shared" si="7"/>
        <v>0</v>
      </c>
    </row>
    <row r="15" spans="1:19" s="8" customFormat="1" ht="13.5" customHeight="1" x14ac:dyDescent="0.25">
      <c r="A15" s="100"/>
      <c r="B15" s="25"/>
      <c r="C15" s="135">
        <f t="shared" si="0"/>
        <v>0</v>
      </c>
      <c r="D15" s="123"/>
      <c r="E15" s="123"/>
      <c r="F15" s="123"/>
      <c r="G15" s="124"/>
      <c r="H15" s="161"/>
      <c r="I15" s="123"/>
      <c r="J15" s="238">
        <f t="shared" si="2"/>
        <v>0</v>
      </c>
      <c r="K15" s="130">
        <f t="shared" si="1"/>
        <v>0</v>
      </c>
      <c r="L15" s="131">
        <f t="shared" si="3"/>
        <v>0</v>
      </c>
      <c r="M15" s="135">
        <f t="shared" si="4"/>
        <v>0</v>
      </c>
      <c r="N15" s="232">
        <f t="shared" si="5"/>
        <v>0</v>
      </c>
      <c r="O15" s="133">
        <f t="shared" si="6"/>
        <v>0</v>
      </c>
      <c r="P15" s="138">
        <f t="shared" si="7"/>
        <v>0</v>
      </c>
    </row>
    <row r="16" spans="1:19" s="8" customFormat="1" ht="13.5" customHeight="1" x14ac:dyDescent="0.25">
      <c r="A16" s="100"/>
      <c r="B16" s="25"/>
      <c r="C16" s="135">
        <f t="shared" si="0"/>
        <v>0</v>
      </c>
      <c r="D16" s="123"/>
      <c r="E16" s="123"/>
      <c r="F16" s="123"/>
      <c r="G16" s="124"/>
      <c r="H16" s="161"/>
      <c r="I16" s="123"/>
      <c r="J16" s="238">
        <f t="shared" si="2"/>
        <v>0</v>
      </c>
      <c r="K16" s="130">
        <f t="shared" si="1"/>
        <v>0</v>
      </c>
      <c r="L16" s="131">
        <f t="shared" si="3"/>
        <v>0</v>
      </c>
      <c r="M16" s="135">
        <f t="shared" si="4"/>
        <v>0</v>
      </c>
      <c r="N16" s="232">
        <f t="shared" si="5"/>
        <v>0</v>
      </c>
      <c r="O16" s="133">
        <f t="shared" si="6"/>
        <v>0</v>
      </c>
      <c r="P16" s="138">
        <f t="shared" si="7"/>
        <v>0</v>
      </c>
    </row>
    <row r="17" spans="1:16" s="8" customFormat="1" ht="13.5" customHeight="1" x14ac:dyDescent="0.25">
      <c r="A17" s="100"/>
      <c r="B17" s="25"/>
      <c r="C17" s="135">
        <f t="shared" si="0"/>
        <v>0</v>
      </c>
      <c r="D17" s="123"/>
      <c r="E17" s="123"/>
      <c r="F17" s="123"/>
      <c r="G17" s="124"/>
      <c r="H17" s="161"/>
      <c r="I17" s="123"/>
      <c r="J17" s="238">
        <f t="shared" si="2"/>
        <v>0</v>
      </c>
      <c r="K17" s="130">
        <f t="shared" si="1"/>
        <v>0</v>
      </c>
      <c r="L17" s="131">
        <f t="shared" si="3"/>
        <v>0</v>
      </c>
      <c r="M17" s="135">
        <f t="shared" si="4"/>
        <v>0</v>
      </c>
      <c r="N17" s="232">
        <f t="shared" si="5"/>
        <v>0</v>
      </c>
      <c r="O17" s="133">
        <f t="shared" si="6"/>
        <v>0</v>
      </c>
      <c r="P17" s="138">
        <f t="shared" si="7"/>
        <v>0</v>
      </c>
    </row>
    <row r="18" spans="1:16" s="8" customFormat="1" ht="13.5" customHeight="1" x14ac:dyDescent="0.25">
      <c r="A18" s="100"/>
      <c r="B18" s="25"/>
      <c r="C18" s="135">
        <f t="shared" si="0"/>
        <v>0</v>
      </c>
      <c r="D18" s="123"/>
      <c r="E18" s="123"/>
      <c r="F18" s="123"/>
      <c r="G18" s="124"/>
      <c r="H18" s="161"/>
      <c r="I18" s="123"/>
      <c r="J18" s="238">
        <f t="shared" si="2"/>
        <v>0</v>
      </c>
      <c r="K18" s="130">
        <f t="shared" si="1"/>
        <v>0</v>
      </c>
      <c r="L18" s="131">
        <f t="shared" si="3"/>
        <v>0</v>
      </c>
      <c r="M18" s="135">
        <f t="shared" si="4"/>
        <v>0</v>
      </c>
      <c r="N18" s="232">
        <f t="shared" si="5"/>
        <v>0</v>
      </c>
      <c r="O18" s="133">
        <f t="shared" si="6"/>
        <v>0</v>
      </c>
      <c r="P18" s="138">
        <f t="shared" si="7"/>
        <v>0</v>
      </c>
    </row>
    <row r="19" spans="1:16" s="8" customFormat="1" ht="13.5" customHeight="1" x14ac:dyDescent="0.25">
      <c r="A19" s="100"/>
      <c r="B19" s="25"/>
      <c r="C19" s="135">
        <f t="shared" si="0"/>
        <v>0</v>
      </c>
      <c r="D19" s="123"/>
      <c r="E19" s="123"/>
      <c r="F19" s="123"/>
      <c r="G19" s="124"/>
      <c r="H19" s="161"/>
      <c r="I19" s="123"/>
      <c r="J19" s="238">
        <f t="shared" si="2"/>
        <v>0</v>
      </c>
      <c r="K19" s="130">
        <f t="shared" si="1"/>
        <v>0</v>
      </c>
      <c r="L19" s="131">
        <f t="shared" si="3"/>
        <v>0</v>
      </c>
      <c r="M19" s="135">
        <f t="shared" si="4"/>
        <v>0</v>
      </c>
      <c r="N19" s="232">
        <f t="shared" si="5"/>
        <v>0</v>
      </c>
      <c r="O19" s="133">
        <f t="shared" si="6"/>
        <v>0</v>
      </c>
      <c r="P19" s="138">
        <f t="shared" si="7"/>
        <v>0</v>
      </c>
    </row>
    <row r="20" spans="1:16" s="8" customFormat="1" ht="13.5" customHeight="1" x14ac:dyDescent="0.25">
      <c r="A20" s="100"/>
      <c r="B20" s="233"/>
      <c r="C20" s="135">
        <f t="shared" si="0"/>
        <v>0</v>
      </c>
      <c r="D20" s="234"/>
      <c r="E20" s="234"/>
      <c r="F20" s="234"/>
      <c r="G20" s="234"/>
      <c r="H20" s="161"/>
      <c r="I20" s="234"/>
      <c r="J20" s="238">
        <f t="shared" si="2"/>
        <v>0</v>
      </c>
      <c r="K20" s="133">
        <f t="shared" si="1"/>
        <v>0</v>
      </c>
      <c r="L20" s="131">
        <f t="shared" si="3"/>
        <v>0</v>
      </c>
      <c r="M20" s="135">
        <f t="shared" si="4"/>
        <v>0</v>
      </c>
      <c r="N20" s="232">
        <f t="shared" si="5"/>
        <v>0</v>
      </c>
      <c r="O20" s="133">
        <f t="shared" si="6"/>
        <v>0</v>
      </c>
      <c r="P20" s="138">
        <f t="shared" si="7"/>
        <v>0</v>
      </c>
    </row>
    <row r="21" spans="1:16" s="8" customFormat="1" ht="13.5" customHeight="1" x14ac:dyDescent="0.25">
      <c r="A21" s="100"/>
      <c r="B21" s="25"/>
      <c r="C21" s="135">
        <f t="shared" si="0"/>
        <v>0</v>
      </c>
      <c r="D21" s="123"/>
      <c r="E21" s="123"/>
      <c r="F21" s="123"/>
      <c r="G21" s="124"/>
      <c r="H21" s="161"/>
      <c r="I21" s="123"/>
      <c r="J21" s="238">
        <f t="shared" si="2"/>
        <v>0</v>
      </c>
      <c r="K21" s="130">
        <f t="shared" si="1"/>
        <v>0</v>
      </c>
      <c r="L21" s="131">
        <f t="shared" si="3"/>
        <v>0</v>
      </c>
      <c r="M21" s="135">
        <f t="shared" si="4"/>
        <v>0</v>
      </c>
      <c r="N21" s="232">
        <f t="shared" si="5"/>
        <v>0</v>
      </c>
      <c r="O21" s="133">
        <f t="shared" si="6"/>
        <v>0</v>
      </c>
      <c r="P21" s="138">
        <f t="shared" si="7"/>
        <v>0</v>
      </c>
    </row>
    <row r="22" spans="1:16" s="8" customFormat="1" ht="13.5" customHeight="1" x14ac:dyDescent="0.25">
      <c r="A22" s="100"/>
      <c r="B22" s="25"/>
      <c r="C22" s="135">
        <f t="shared" si="0"/>
        <v>0</v>
      </c>
      <c r="D22" s="123"/>
      <c r="E22" s="123"/>
      <c r="F22" s="123"/>
      <c r="G22" s="124"/>
      <c r="H22" s="161"/>
      <c r="I22" s="123"/>
      <c r="J22" s="238">
        <f t="shared" si="2"/>
        <v>0</v>
      </c>
      <c r="K22" s="130">
        <f t="shared" si="1"/>
        <v>0</v>
      </c>
      <c r="L22" s="131">
        <f t="shared" si="3"/>
        <v>0</v>
      </c>
      <c r="M22" s="135">
        <f t="shared" si="4"/>
        <v>0</v>
      </c>
      <c r="N22" s="232">
        <f t="shared" si="5"/>
        <v>0</v>
      </c>
      <c r="O22" s="133">
        <f t="shared" si="6"/>
        <v>0</v>
      </c>
      <c r="P22" s="138">
        <f t="shared" si="7"/>
        <v>0</v>
      </c>
    </row>
    <row r="23" spans="1:16" s="8" customFormat="1" ht="13.5" customHeight="1" x14ac:dyDescent="0.25">
      <c r="A23" s="100"/>
      <c r="B23" s="25"/>
      <c r="C23" s="135">
        <f t="shared" si="0"/>
        <v>0</v>
      </c>
      <c r="D23" s="123"/>
      <c r="E23" s="123"/>
      <c r="F23" s="123"/>
      <c r="G23" s="124"/>
      <c r="H23" s="161"/>
      <c r="I23" s="123"/>
      <c r="J23" s="238">
        <f t="shared" si="2"/>
        <v>0</v>
      </c>
      <c r="K23" s="130">
        <f t="shared" si="1"/>
        <v>0</v>
      </c>
      <c r="L23" s="131">
        <f t="shared" si="3"/>
        <v>0</v>
      </c>
      <c r="M23" s="135">
        <f t="shared" si="4"/>
        <v>0</v>
      </c>
      <c r="N23" s="232">
        <f t="shared" si="5"/>
        <v>0</v>
      </c>
      <c r="O23" s="133">
        <f t="shared" si="6"/>
        <v>0</v>
      </c>
      <c r="P23" s="138">
        <f t="shared" si="7"/>
        <v>0</v>
      </c>
    </row>
    <row r="24" spans="1:16" s="8" customFormat="1" ht="13.5" customHeight="1" x14ac:dyDescent="0.25">
      <c r="A24" s="100"/>
      <c r="B24" s="25"/>
      <c r="C24" s="135">
        <f t="shared" si="0"/>
        <v>0</v>
      </c>
      <c r="D24" s="123"/>
      <c r="E24" s="123"/>
      <c r="F24" s="123"/>
      <c r="G24" s="124"/>
      <c r="H24" s="161"/>
      <c r="I24" s="123"/>
      <c r="J24" s="238">
        <f t="shared" si="2"/>
        <v>0</v>
      </c>
      <c r="K24" s="130">
        <f t="shared" si="1"/>
        <v>0</v>
      </c>
      <c r="L24" s="131">
        <f t="shared" si="3"/>
        <v>0</v>
      </c>
      <c r="M24" s="135">
        <f t="shared" si="4"/>
        <v>0</v>
      </c>
      <c r="N24" s="232">
        <f t="shared" si="5"/>
        <v>0</v>
      </c>
      <c r="O24" s="133">
        <f t="shared" si="6"/>
        <v>0</v>
      </c>
      <c r="P24" s="138">
        <f t="shared" si="7"/>
        <v>0</v>
      </c>
    </row>
    <row r="25" spans="1:16" s="8" customFormat="1" ht="13.5" customHeight="1" x14ac:dyDescent="0.25">
      <c r="A25" s="100"/>
      <c r="B25" s="25"/>
      <c r="C25" s="135">
        <f t="shared" si="0"/>
        <v>0</v>
      </c>
      <c r="D25" s="123"/>
      <c r="E25" s="123"/>
      <c r="F25" s="123"/>
      <c r="G25" s="124"/>
      <c r="H25" s="161"/>
      <c r="I25" s="123"/>
      <c r="J25" s="238">
        <f t="shared" si="2"/>
        <v>0</v>
      </c>
      <c r="K25" s="241">
        <f t="shared" si="1"/>
        <v>0</v>
      </c>
      <c r="L25" s="243">
        <f t="shared" si="3"/>
        <v>0</v>
      </c>
      <c r="M25" s="135">
        <f t="shared" si="4"/>
        <v>0</v>
      </c>
      <c r="N25" s="232">
        <f t="shared" si="5"/>
        <v>0</v>
      </c>
      <c r="O25" s="133">
        <f t="shared" si="6"/>
        <v>0</v>
      </c>
      <c r="P25" s="138">
        <f t="shared" si="7"/>
        <v>0</v>
      </c>
    </row>
    <row r="26" spans="1:16" s="8" customFormat="1" ht="13.5" customHeight="1" thickBot="1" x14ac:dyDescent="0.3">
      <c r="A26" s="101"/>
      <c r="B26" s="102"/>
      <c r="C26" s="139">
        <f t="shared" si="0"/>
        <v>0</v>
      </c>
      <c r="D26" s="121"/>
      <c r="E26" s="121"/>
      <c r="F26" s="121"/>
      <c r="G26" s="122"/>
      <c r="H26" s="218"/>
      <c r="I26" s="121"/>
      <c r="J26" s="240">
        <f t="shared" si="2"/>
        <v>0</v>
      </c>
      <c r="K26" s="140">
        <f t="shared" si="1"/>
        <v>0</v>
      </c>
      <c r="L26" s="242">
        <f t="shared" si="3"/>
        <v>0</v>
      </c>
      <c r="M26" s="244">
        <f t="shared" si="4"/>
        <v>0</v>
      </c>
      <c r="N26" s="240">
        <f t="shared" si="5"/>
        <v>0</v>
      </c>
      <c r="O26" s="240">
        <f t="shared" si="6"/>
        <v>0</v>
      </c>
      <c r="P26" s="245">
        <f t="shared" si="7"/>
        <v>0</v>
      </c>
    </row>
    <row r="27" spans="1:16" s="8" customFormat="1" ht="13.5" customHeight="1" thickTop="1" x14ac:dyDescent="0.25">
      <c r="A27" s="103"/>
      <c r="B27" s="104" t="s">
        <v>118</v>
      </c>
      <c r="C27" s="136">
        <f>INT(SUM(C8:C26))</f>
        <v>0</v>
      </c>
      <c r="D27" s="145">
        <f t="shared" ref="D27:P27" si="8">INT(SUM(D8:D26))</f>
        <v>0</v>
      </c>
      <c r="E27" s="145">
        <f t="shared" si="8"/>
        <v>0</v>
      </c>
      <c r="F27" s="145">
        <f t="shared" si="8"/>
        <v>0</v>
      </c>
      <c r="G27" s="150">
        <f t="shared" si="8"/>
        <v>0</v>
      </c>
      <c r="H27" s="136">
        <f t="shared" si="8"/>
        <v>0</v>
      </c>
      <c r="I27" s="145">
        <f t="shared" si="8"/>
        <v>0</v>
      </c>
      <c r="J27" s="151">
        <f t="shared" si="8"/>
        <v>0</v>
      </c>
      <c r="K27" s="150">
        <f t="shared" si="8"/>
        <v>0</v>
      </c>
      <c r="L27" s="147">
        <f t="shared" si="8"/>
        <v>0</v>
      </c>
      <c r="M27" s="136">
        <f t="shared" si="8"/>
        <v>0</v>
      </c>
      <c r="N27" s="137">
        <f t="shared" si="8"/>
        <v>0</v>
      </c>
      <c r="O27" s="145">
        <f t="shared" si="8"/>
        <v>0</v>
      </c>
      <c r="P27" s="148">
        <f t="shared" si="8"/>
        <v>0</v>
      </c>
    </row>
    <row r="28" spans="1:16" s="8" customFormat="1" ht="13.5" customHeight="1" x14ac:dyDescent="0.25">
      <c r="A28" s="167"/>
      <c r="B28" s="168"/>
      <c r="C28" s="169"/>
      <c r="D28" s="170"/>
      <c r="E28" s="170"/>
      <c r="F28" s="170"/>
      <c r="G28" s="171"/>
      <c r="H28" s="169"/>
      <c r="I28" s="170"/>
      <c r="J28" s="172"/>
      <c r="K28" s="173"/>
      <c r="L28" s="174"/>
      <c r="M28" s="169"/>
      <c r="N28" s="175"/>
      <c r="O28" s="176"/>
      <c r="P28" s="177"/>
    </row>
    <row r="29" spans="1:16" s="8" customFormat="1" ht="13.5" customHeight="1" x14ac:dyDescent="0.25">
      <c r="A29" s="100"/>
      <c r="B29" s="99"/>
      <c r="C29" s="136">
        <f>SUM(D29,F29:G29)</f>
        <v>0</v>
      </c>
      <c r="D29" s="119"/>
      <c r="E29" s="119"/>
      <c r="F29" s="119"/>
      <c r="G29" s="120"/>
      <c r="H29" s="217"/>
      <c r="I29" s="119"/>
      <c r="J29" s="151">
        <f>IF(H29&gt;=I29,H29-I29,0)</f>
        <v>0</v>
      </c>
      <c r="K29" s="130">
        <f>J29*(1+$K$7)+I29</f>
        <v>0</v>
      </c>
      <c r="L29" s="131">
        <f>IF(K29&gt;(D29+G29),K29-(D29+G29),0)</f>
        <v>0</v>
      </c>
      <c r="M29" s="136">
        <f>IF(D29&gt;I29,D29-I29,0)</f>
        <v>0</v>
      </c>
      <c r="N29" s="137">
        <f>IF(G29&gt;J29*(1+$K$7),G29-(J29*(1+$K$7)),0)</f>
        <v>0</v>
      </c>
      <c r="O29" s="133">
        <f>E29+F29</f>
        <v>0</v>
      </c>
      <c r="P29" s="138">
        <f>SUM(M29:O29)</f>
        <v>0</v>
      </c>
    </row>
    <row r="30" spans="1:16" s="8" customFormat="1" ht="13.5" customHeight="1" x14ac:dyDescent="0.25">
      <c r="A30" s="100"/>
      <c r="B30" s="25"/>
      <c r="C30" s="135">
        <f t="shared" ref="C30:C47" si="9">SUM(D30,F30:G30)</f>
        <v>0</v>
      </c>
      <c r="D30" s="123"/>
      <c r="E30" s="123"/>
      <c r="F30" s="123"/>
      <c r="G30" s="124"/>
      <c r="H30" s="161"/>
      <c r="I30" s="123"/>
      <c r="J30" s="151">
        <f t="shared" ref="J30:J46" si="10">IF(H30&gt;=I30,H30-I30,0)</f>
        <v>0</v>
      </c>
      <c r="K30" s="130">
        <f t="shared" ref="K30:K46" si="11">J30*(1+$K$7)+I30</f>
        <v>0</v>
      </c>
      <c r="L30" s="131">
        <f t="shared" ref="L30:L46" si="12">IF(K30&gt;(D30+G30),K30-(D30+G30),0)</f>
        <v>0</v>
      </c>
      <c r="M30" s="136">
        <f t="shared" ref="M30:M46" si="13">IF(D30&gt;I30,D30-I30,0)</f>
        <v>0</v>
      </c>
      <c r="N30" s="137">
        <f t="shared" ref="N30:N46" si="14">IF(G30&gt;J30*(1+$K$7),G30-(J30*(1+$K$7)),0)</f>
        <v>0</v>
      </c>
      <c r="O30" s="133">
        <f t="shared" ref="O30:O46" si="15">E30+F30</f>
        <v>0</v>
      </c>
      <c r="P30" s="138">
        <f t="shared" ref="P30:P46" si="16">SUM(M30:O30)</f>
        <v>0</v>
      </c>
    </row>
    <row r="31" spans="1:16" s="8" customFormat="1" ht="13.5" customHeight="1" x14ac:dyDescent="0.25">
      <c r="A31" s="100"/>
      <c r="B31" s="25"/>
      <c r="C31" s="135">
        <f t="shared" si="9"/>
        <v>0</v>
      </c>
      <c r="D31" s="123"/>
      <c r="E31" s="123"/>
      <c r="F31" s="123"/>
      <c r="G31" s="124"/>
      <c r="H31" s="161"/>
      <c r="I31" s="123"/>
      <c r="J31" s="151">
        <f t="shared" si="10"/>
        <v>0</v>
      </c>
      <c r="K31" s="130">
        <f t="shared" si="11"/>
        <v>0</v>
      </c>
      <c r="L31" s="131">
        <f t="shared" si="12"/>
        <v>0</v>
      </c>
      <c r="M31" s="136">
        <f t="shared" si="13"/>
        <v>0</v>
      </c>
      <c r="N31" s="137">
        <f t="shared" si="14"/>
        <v>0</v>
      </c>
      <c r="O31" s="133">
        <f t="shared" si="15"/>
        <v>0</v>
      </c>
      <c r="P31" s="138">
        <f t="shared" si="16"/>
        <v>0</v>
      </c>
    </row>
    <row r="32" spans="1:16" s="8" customFormat="1" ht="13.5" customHeight="1" x14ac:dyDescent="0.25">
      <c r="A32" s="100"/>
      <c r="B32" s="25"/>
      <c r="C32" s="135">
        <f t="shared" si="9"/>
        <v>0</v>
      </c>
      <c r="D32" s="123"/>
      <c r="E32" s="123"/>
      <c r="F32" s="123"/>
      <c r="G32" s="124"/>
      <c r="H32" s="161"/>
      <c r="I32" s="123"/>
      <c r="J32" s="151">
        <f t="shared" si="10"/>
        <v>0</v>
      </c>
      <c r="K32" s="130">
        <f t="shared" si="11"/>
        <v>0</v>
      </c>
      <c r="L32" s="131">
        <f t="shared" si="12"/>
        <v>0</v>
      </c>
      <c r="M32" s="136">
        <f t="shared" si="13"/>
        <v>0</v>
      </c>
      <c r="N32" s="137">
        <f t="shared" si="14"/>
        <v>0</v>
      </c>
      <c r="O32" s="133">
        <f t="shared" si="15"/>
        <v>0</v>
      </c>
      <c r="P32" s="138">
        <f t="shared" si="16"/>
        <v>0</v>
      </c>
    </row>
    <row r="33" spans="1:16" s="8" customFormat="1" ht="13.5" customHeight="1" x14ac:dyDescent="0.25">
      <c r="A33" s="100"/>
      <c r="B33" s="25"/>
      <c r="C33" s="135">
        <f t="shared" si="9"/>
        <v>0</v>
      </c>
      <c r="D33" s="123"/>
      <c r="E33" s="123"/>
      <c r="F33" s="123"/>
      <c r="G33" s="124"/>
      <c r="H33" s="161"/>
      <c r="I33" s="123"/>
      <c r="J33" s="151">
        <f t="shared" si="10"/>
        <v>0</v>
      </c>
      <c r="K33" s="130">
        <f t="shared" si="11"/>
        <v>0</v>
      </c>
      <c r="L33" s="131">
        <f t="shared" si="12"/>
        <v>0</v>
      </c>
      <c r="M33" s="136">
        <f t="shared" si="13"/>
        <v>0</v>
      </c>
      <c r="N33" s="137">
        <f t="shared" si="14"/>
        <v>0</v>
      </c>
      <c r="O33" s="133">
        <f t="shared" si="15"/>
        <v>0</v>
      </c>
      <c r="P33" s="138">
        <f t="shared" si="16"/>
        <v>0</v>
      </c>
    </row>
    <row r="34" spans="1:16" s="8" customFormat="1" ht="13.5" customHeight="1" x14ac:dyDescent="0.25">
      <c r="A34" s="100"/>
      <c r="B34" s="112"/>
      <c r="C34" s="135">
        <f t="shared" si="9"/>
        <v>0</v>
      </c>
      <c r="D34" s="234"/>
      <c r="E34" s="234"/>
      <c r="F34" s="234"/>
      <c r="G34" s="235"/>
      <c r="H34" s="161"/>
      <c r="I34" s="234"/>
      <c r="J34" s="151">
        <f t="shared" si="10"/>
        <v>0</v>
      </c>
      <c r="K34" s="130">
        <f t="shared" si="11"/>
        <v>0</v>
      </c>
      <c r="L34" s="131">
        <f t="shared" si="12"/>
        <v>0</v>
      </c>
      <c r="M34" s="136">
        <f t="shared" si="13"/>
        <v>0</v>
      </c>
      <c r="N34" s="137">
        <f t="shared" si="14"/>
        <v>0</v>
      </c>
      <c r="O34" s="133">
        <f t="shared" si="15"/>
        <v>0</v>
      </c>
      <c r="P34" s="138">
        <f t="shared" si="16"/>
        <v>0</v>
      </c>
    </row>
    <row r="35" spans="1:16" s="8" customFormat="1" ht="13.5" customHeight="1" x14ac:dyDescent="0.25">
      <c r="A35" s="100"/>
      <c r="B35" s="25"/>
      <c r="C35" s="135">
        <f t="shared" si="9"/>
        <v>0</v>
      </c>
      <c r="D35" s="123"/>
      <c r="E35" s="123"/>
      <c r="F35" s="123"/>
      <c r="G35" s="124"/>
      <c r="H35" s="161"/>
      <c r="I35" s="123"/>
      <c r="J35" s="151">
        <f t="shared" si="10"/>
        <v>0</v>
      </c>
      <c r="K35" s="130">
        <f t="shared" si="11"/>
        <v>0</v>
      </c>
      <c r="L35" s="131">
        <f t="shared" si="12"/>
        <v>0</v>
      </c>
      <c r="M35" s="136">
        <f t="shared" si="13"/>
        <v>0</v>
      </c>
      <c r="N35" s="137">
        <f t="shared" si="14"/>
        <v>0</v>
      </c>
      <c r="O35" s="133">
        <f t="shared" si="15"/>
        <v>0</v>
      </c>
      <c r="P35" s="138">
        <f t="shared" si="16"/>
        <v>0</v>
      </c>
    </row>
    <row r="36" spans="1:16" s="8" customFormat="1" ht="13.5" customHeight="1" x14ac:dyDescent="0.25">
      <c r="A36" s="100"/>
      <c r="B36" s="25"/>
      <c r="C36" s="135">
        <f t="shared" si="9"/>
        <v>0</v>
      </c>
      <c r="D36" s="123"/>
      <c r="E36" s="123"/>
      <c r="F36" s="123"/>
      <c r="G36" s="124"/>
      <c r="H36" s="161"/>
      <c r="I36" s="123"/>
      <c r="J36" s="151">
        <f t="shared" si="10"/>
        <v>0</v>
      </c>
      <c r="K36" s="130">
        <f t="shared" si="11"/>
        <v>0</v>
      </c>
      <c r="L36" s="131">
        <f t="shared" si="12"/>
        <v>0</v>
      </c>
      <c r="M36" s="136">
        <f t="shared" si="13"/>
        <v>0</v>
      </c>
      <c r="N36" s="137">
        <f t="shared" si="14"/>
        <v>0</v>
      </c>
      <c r="O36" s="133">
        <f t="shared" si="15"/>
        <v>0</v>
      </c>
      <c r="P36" s="138">
        <f t="shared" si="16"/>
        <v>0</v>
      </c>
    </row>
    <row r="37" spans="1:16" s="8" customFormat="1" ht="13.5" customHeight="1" x14ac:dyDescent="0.25">
      <c r="A37" s="100"/>
      <c r="B37" s="25"/>
      <c r="C37" s="135">
        <f t="shared" si="9"/>
        <v>0</v>
      </c>
      <c r="D37" s="123"/>
      <c r="E37" s="123"/>
      <c r="F37" s="123"/>
      <c r="G37" s="124"/>
      <c r="H37" s="161"/>
      <c r="I37" s="123"/>
      <c r="J37" s="151">
        <f t="shared" si="10"/>
        <v>0</v>
      </c>
      <c r="K37" s="130">
        <f t="shared" si="11"/>
        <v>0</v>
      </c>
      <c r="L37" s="131">
        <f t="shared" si="12"/>
        <v>0</v>
      </c>
      <c r="M37" s="136">
        <f t="shared" si="13"/>
        <v>0</v>
      </c>
      <c r="N37" s="137">
        <f t="shared" si="14"/>
        <v>0</v>
      </c>
      <c r="O37" s="133">
        <f t="shared" si="15"/>
        <v>0</v>
      </c>
      <c r="P37" s="138">
        <f t="shared" si="16"/>
        <v>0</v>
      </c>
    </row>
    <row r="38" spans="1:16" s="8" customFormat="1" ht="13.5" customHeight="1" x14ac:dyDescent="0.25">
      <c r="A38" s="100"/>
      <c r="B38" s="25"/>
      <c r="C38" s="135">
        <f t="shared" si="9"/>
        <v>0</v>
      </c>
      <c r="D38" s="123"/>
      <c r="E38" s="123"/>
      <c r="F38" s="123"/>
      <c r="G38" s="124"/>
      <c r="H38" s="161"/>
      <c r="I38" s="123"/>
      <c r="J38" s="151">
        <f t="shared" si="10"/>
        <v>0</v>
      </c>
      <c r="K38" s="130">
        <f t="shared" si="11"/>
        <v>0</v>
      </c>
      <c r="L38" s="131">
        <f t="shared" si="12"/>
        <v>0</v>
      </c>
      <c r="M38" s="136">
        <f t="shared" si="13"/>
        <v>0</v>
      </c>
      <c r="N38" s="137">
        <f t="shared" si="14"/>
        <v>0</v>
      </c>
      <c r="O38" s="133">
        <f t="shared" si="15"/>
        <v>0</v>
      </c>
      <c r="P38" s="138">
        <f t="shared" si="16"/>
        <v>0</v>
      </c>
    </row>
    <row r="39" spans="1:16" s="8" customFormat="1" ht="13.5" customHeight="1" x14ac:dyDescent="0.25">
      <c r="A39" s="100"/>
      <c r="B39" s="25"/>
      <c r="C39" s="135">
        <f t="shared" si="9"/>
        <v>0</v>
      </c>
      <c r="D39" s="123"/>
      <c r="E39" s="123"/>
      <c r="F39" s="123"/>
      <c r="G39" s="124"/>
      <c r="H39" s="161"/>
      <c r="I39" s="123"/>
      <c r="J39" s="151">
        <f t="shared" si="10"/>
        <v>0</v>
      </c>
      <c r="K39" s="130">
        <f t="shared" si="11"/>
        <v>0</v>
      </c>
      <c r="L39" s="131">
        <f t="shared" si="12"/>
        <v>0</v>
      </c>
      <c r="M39" s="136">
        <f t="shared" si="13"/>
        <v>0</v>
      </c>
      <c r="N39" s="137">
        <f t="shared" si="14"/>
        <v>0</v>
      </c>
      <c r="O39" s="133">
        <f t="shared" si="15"/>
        <v>0</v>
      </c>
      <c r="P39" s="138">
        <f t="shared" si="16"/>
        <v>0</v>
      </c>
    </row>
    <row r="40" spans="1:16" s="8" customFormat="1" ht="13.5" customHeight="1" x14ac:dyDescent="0.25">
      <c r="A40" s="100"/>
      <c r="B40" s="25"/>
      <c r="C40" s="135">
        <f t="shared" si="9"/>
        <v>0</v>
      </c>
      <c r="D40" s="123"/>
      <c r="E40" s="123"/>
      <c r="F40" s="123"/>
      <c r="G40" s="124"/>
      <c r="H40" s="161"/>
      <c r="I40" s="123"/>
      <c r="J40" s="151">
        <f t="shared" si="10"/>
        <v>0</v>
      </c>
      <c r="K40" s="130">
        <f t="shared" si="11"/>
        <v>0</v>
      </c>
      <c r="L40" s="131">
        <f t="shared" si="12"/>
        <v>0</v>
      </c>
      <c r="M40" s="136">
        <f t="shared" si="13"/>
        <v>0</v>
      </c>
      <c r="N40" s="137">
        <f t="shared" si="14"/>
        <v>0</v>
      </c>
      <c r="O40" s="133">
        <f t="shared" si="15"/>
        <v>0</v>
      </c>
      <c r="P40" s="138">
        <f t="shared" si="16"/>
        <v>0</v>
      </c>
    </row>
    <row r="41" spans="1:16" s="8" customFormat="1" ht="13.5" customHeight="1" x14ac:dyDescent="0.25">
      <c r="A41" s="100"/>
      <c r="B41" s="112"/>
      <c r="C41" s="135">
        <f t="shared" si="9"/>
        <v>0</v>
      </c>
      <c r="D41" s="234"/>
      <c r="E41" s="234"/>
      <c r="F41" s="234"/>
      <c r="G41" s="235"/>
      <c r="H41" s="161"/>
      <c r="I41" s="234"/>
      <c r="J41" s="151">
        <f t="shared" si="10"/>
        <v>0</v>
      </c>
      <c r="K41" s="130">
        <f t="shared" si="11"/>
        <v>0</v>
      </c>
      <c r="L41" s="131">
        <f t="shared" si="12"/>
        <v>0</v>
      </c>
      <c r="M41" s="136">
        <f t="shared" si="13"/>
        <v>0</v>
      </c>
      <c r="N41" s="137">
        <f t="shared" si="14"/>
        <v>0</v>
      </c>
      <c r="O41" s="133">
        <f t="shared" si="15"/>
        <v>0</v>
      </c>
      <c r="P41" s="138">
        <f t="shared" si="16"/>
        <v>0</v>
      </c>
    </row>
    <row r="42" spans="1:16" s="8" customFormat="1" ht="13.5" customHeight="1" x14ac:dyDescent="0.25">
      <c r="A42" s="100"/>
      <c r="B42" s="25"/>
      <c r="C42" s="135">
        <f t="shared" si="9"/>
        <v>0</v>
      </c>
      <c r="D42" s="123"/>
      <c r="E42" s="123"/>
      <c r="F42" s="123"/>
      <c r="G42" s="124"/>
      <c r="H42" s="161"/>
      <c r="I42" s="123"/>
      <c r="J42" s="151">
        <f t="shared" si="10"/>
        <v>0</v>
      </c>
      <c r="K42" s="130">
        <f t="shared" si="11"/>
        <v>0</v>
      </c>
      <c r="L42" s="131">
        <f t="shared" si="12"/>
        <v>0</v>
      </c>
      <c r="M42" s="136">
        <f t="shared" si="13"/>
        <v>0</v>
      </c>
      <c r="N42" s="137">
        <f t="shared" si="14"/>
        <v>0</v>
      </c>
      <c r="O42" s="133">
        <f t="shared" si="15"/>
        <v>0</v>
      </c>
      <c r="P42" s="138">
        <f t="shared" si="16"/>
        <v>0</v>
      </c>
    </row>
    <row r="43" spans="1:16" s="8" customFormat="1" ht="13.5" customHeight="1" x14ac:dyDescent="0.25">
      <c r="A43" s="100"/>
      <c r="B43" s="25"/>
      <c r="C43" s="135">
        <f t="shared" si="9"/>
        <v>0</v>
      </c>
      <c r="D43" s="123"/>
      <c r="E43" s="123"/>
      <c r="F43" s="123"/>
      <c r="G43" s="124"/>
      <c r="H43" s="161"/>
      <c r="I43" s="123"/>
      <c r="J43" s="151">
        <f t="shared" si="10"/>
        <v>0</v>
      </c>
      <c r="K43" s="130">
        <f t="shared" si="11"/>
        <v>0</v>
      </c>
      <c r="L43" s="131">
        <f t="shared" si="12"/>
        <v>0</v>
      </c>
      <c r="M43" s="136">
        <f t="shared" si="13"/>
        <v>0</v>
      </c>
      <c r="N43" s="137">
        <f t="shared" si="14"/>
        <v>0</v>
      </c>
      <c r="O43" s="133">
        <f t="shared" si="15"/>
        <v>0</v>
      </c>
      <c r="P43" s="138">
        <f t="shared" si="16"/>
        <v>0</v>
      </c>
    </row>
    <row r="44" spans="1:16" s="8" customFormat="1" ht="13.5" customHeight="1" x14ac:dyDescent="0.25">
      <c r="A44" s="100"/>
      <c r="B44" s="25"/>
      <c r="C44" s="135">
        <f t="shared" si="9"/>
        <v>0</v>
      </c>
      <c r="D44" s="123"/>
      <c r="E44" s="123"/>
      <c r="F44" s="123"/>
      <c r="G44" s="124"/>
      <c r="H44" s="161"/>
      <c r="I44" s="123"/>
      <c r="J44" s="151">
        <f t="shared" si="10"/>
        <v>0</v>
      </c>
      <c r="K44" s="130">
        <f t="shared" si="11"/>
        <v>0</v>
      </c>
      <c r="L44" s="131">
        <f t="shared" si="12"/>
        <v>0</v>
      </c>
      <c r="M44" s="136">
        <f t="shared" si="13"/>
        <v>0</v>
      </c>
      <c r="N44" s="137">
        <f t="shared" si="14"/>
        <v>0</v>
      </c>
      <c r="O44" s="133">
        <f t="shared" si="15"/>
        <v>0</v>
      </c>
      <c r="P44" s="138">
        <f t="shared" si="16"/>
        <v>0</v>
      </c>
    </row>
    <row r="45" spans="1:16" s="8" customFormat="1" ht="13.5" customHeight="1" x14ac:dyDescent="0.25">
      <c r="A45" s="100"/>
      <c r="B45" s="25"/>
      <c r="C45" s="135">
        <f t="shared" si="9"/>
        <v>0</v>
      </c>
      <c r="D45" s="123"/>
      <c r="E45" s="123"/>
      <c r="F45" s="123"/>
      <c r="G45" s="124"/>
      <c r="H45" s="161"/>
      <c r="I45" s="123"/>
      <c r="J45" s="151">
        <f t="shared" si="10"/>
        <v>0</v>
      </c>
      <c r="K45" s="130">
        <f t="shared" si="11"/>
        <v>0</v>
      </c>
      <c r="L45" s="131">
        <f t="shared" si="12"/>
        <v>0</v>
      </c>
      <c r="M45" s="136">
        <f t="shared" si="13"/>
        <v>0</v>
      </c>
      <c r="N45" s="137">
        <f t="shared" si="14"/>
        <v>0</v>
      </c>
      <c r="O45" s="133">
        <f t="shared" si="15"/>
        <v>0</v>
      </c>
      <c r="P45" s="138">
        <f t="shared" si="16"/>
        <v>0</v>
      </c>
    </row>
    <row r="46" spans="1:16" s="8" customFormat="1" ht="13.5" customHeight="1" x14ac:dyDescent="0.25">
      <c r="A46" s="100"/>
      <c r="B46" s="25"/>
      <c r="C46" s="135">
        <f t="shared" si="9"/>
        <v>0</v>
      </c>
      <c r="D46" s="123"/>
      <c r="E46" s="123"/>
      <c r="F46" s="123"/>
      <c r="G46" s="124"/>
      <c r="H46" s="161"/>
      <c r="I46" s="123"/>
      <c r="J46" s="151">
        <f t="shared" si="10"/>
        <v>0</v>
      </c>
      <c r="K46" s="130">
        <f t="shared" si="11"/>
        <v>0</v>
      </c>
      <c r="L46" s="131">
        <f t="shared" si="12"/>
        <v>0</v>
      </c>
      <c r="M46" s="136">
        <f t="shared" si="13"/>
        <v>0</v>
      </c>
      <c r="N46" s="137">
        <f t="shared" si="14"/>
        <v>0</v>
      </c>
      <c r="O46" s="133">
        <f t="shared" si="15"/>
        <v>0</v>
      </c>
      <c r="P46" s="138">
        <f t="shared" si="16"/>
        <v>0</v>
      </c>
    </row>
    <row r="47" spans="1:16" s="8" customFormat="1" ht="13.5" customHeight="1" thickBot="1" x14ac:dyDescent="0.3">
      <c r="A47" s="101"/>
      <c r="B47" s="102"/>
      <c r="C47" s="139">
        <f t="shared" si="9"/>
        <v>0</v>
      </c>
      <c r="D47" s="121"/>
      <c r="E47" s="121"/>
      <c r="F47" s="121"/>
      <c r="G47" s="122"/>
      <c r="H47" s="218"/>
      <c r="I47" s="121"/>
      <c r="J47" s="215">
        <f>IF(H47&gt;=I47,H47-I47,0)</f>
        <v>0</v>
      </c>
      <c r="K47" s="140">
        <f>J47*(1+$K$7)+I47</f>
        <v>0</v>
      </c>
      <c r="L47" s="141">
        <f>IF(K47&gt;(D47+G47),K47-(D47+G47),0)</f>
        <v>0</v>
      </c>
      <c r="M47" s="139">
        <f>IF(D47&gt;I47,D47-I47,0)</f>
        <v>0</v>
      </c>
      <c r="N47" s="142">
        <f>IF(G47&gt;J47*(1+$K$7),G47-(J47*(1+$K$7)),0)</f>
        <v>0</v>
      </c>
      <c r="O47" s="143">
        <f>E47+F47</f>
        <v>0</v>
      </c>
      <c r="P47" s="144">
        <f>SUM(M47:O47)</f>
        <v>0</v>
      </c>
    </row>
    <row r="48" spans="1:16" s="8" customFormat="1" ht="13.5" customHeight="1" thickTop="1" x14ac:dyDescent="0.25">
      <c r="A48" s="103"/>
      <c r="B48" s="104" t="s">
        <v>118</v>
      </c>
      <c r="C48" s="136">
        <f>INT(SUM(C43:C47))</f>
        <v>0</v>
      </c>
      <c r="D48" s="145">
        <f t="shared" ref="D48:P48" si="17">INT(SUM(D43:D47))</f>
        <v>0</v>
      </c>
      <c r="E48" s="145">
        <f t="shared" si="17"/>
        <v>0</v>
      </c>
      <c r="F48" s="145">
        <f t="shared" si="17"/>
        <v>0</v>
      </c>
      <c r="G48" s="150">
        <f t="shared" si="17"/>
        <v>0</v>
      </c>
      <c r="H48" s="146">
        <f t="shared" si="17"/>
        <v>0</v>
      </c>
      <c r="I48" s="152">
        <f t="shared" si="17"/>
        <v>0</v>
      </c>
      <c r="J48" s="152">
        <f t="shared" si="17"/>
        <v>0</v>
      </c>
      <c r="K48" s="153">
        <f t="shared" si="17"/>
        <v>0</v>
      </c>
      <c r="L48" s="154">
        <f t="shared" si="17"/>
        <v>0</v>
      </c>
      <c r="M48" s="136">
        <f t="shared" si="17"/>
        <v>0</v>
      </c>
      <c r="N48" s="137">
        <f t="shared" si="17"/>
        <v>0</v>
      </c>
      <c r="O48" s="145">
        <f t="shared" si="17"/>
        <v>0</v>
      </c>
      <c r="P48" s="148">
        <f t="shared" si="17"/>
        <v>0</v>
      </c>
    </row>
    <row r="49" spans="1:16" s="8" customFormat="1" ht="13.5" customHeight="1" x14ac:dyDescent="0.25">
      <c r="A49" s="167"/>
      <c r="B49" s="168"/>
      <c r="C49" s="169"/>
      <c r="D49" s="170"/>
      <c r="E49" s="170"/>
      <c r="F49" s="170"/>
      <c r="G49" s="171"/>
      <c r="H49" s="169"/>
      <c r="I49" s="170"/>
      <c r="J49" s="172"/>
      <c r="K49" s="173"/>
      <c r="L49" s="174"/>
      <c r="M49" s="169"/>
      <c r="N49" s="175"/>
      <c r="O49" s="176"/>
      <c r="P49" s="177"/>
    </row>
    <row r="50" spans="1:16" s="8" customFormat="1" ht="13.5" customHeight="1" x14ac:dyDescent="0.3">
      <c r="A50" s="22"/>
      <c r="B50" s="26"/>
      <c r="C50" s="161"/>
      <c r="D50" s="123"/>
      <c r="E50" s="123"/>
      <c r="F50" s="123"/>
      <c r="G50" s="124"/>
      <c r="H50" s="161"/>
      <c r="I50" s="123"/>
      <c r="J50" s="123"/>
      <c r="K50" s="124"/>
      <c r="L50" s="178"/>
      <c r="M50" s="161"/>
      <c r="N50" s="123"/>
      <c r="O50" s="123"/>
      <c r="P50" s="179"/>
    </row>
    <row r="51" spans="1:16" s="8" customFormat="1" ht="13.5" customHeight="1" x14ac:dyDescent="0.25">
      <c r="A51" s="22"/>
      <c r="B51" s="112" t="s">
        <v>126</v>
      </c>
      <c r="C51" s="135">
        <f>INT(C27+C48)</f>
        <v>0</v>
      </c>
      <c r="D51" s="133">
        <f t="shared" ref="D51:P51" si="18">INT(D27+D48)</f>
        <v>0</v>
      </c>
      <c r="E51" s="133">
        <f t="shared" si="18"/>
        <v>0</v>
      </c>
      <c r="F51" s="133">
        <f t="shared" si="18"/>
        <v>0</v>
      </c>
      <c r="G51" s="130">
        <f t="shared" si="18"/>
        <v>0</v>
      </c>
      <c r="H51" s="135">
        <f t="shared" si="18"/>
        <v>0</v>
      </c>
      <c r="I51" s="133">
        <f t="shared" si="18"/>
        <v>0</v>
      </c>
      <c r="J51" s="133">
        <f t="shared" si="18"/>
        <v>0</v>
      </c>
      <c r="K51" s="130">
        <f t="shared" si="18"/>
        <v>0</v>
      </c>
      <c r="L51" s="131">
        <f t="shared" si="18"/>
        <v>0</v>
      </c>
      <c r="M51" s="135">
        <f t="shared" si="18"/>
        <v>0</v>
      </c>
      <c r="N51" s="133">
        <f t="shared" si="18"/>
        <v>0</v>
      </c>
      <c r="O51" s="133">
        <f t="shared" si="18"/>
        <v>0</v>
      </c>
      <c r="P51" s="138">
        <f t="shared" si="18"/>
        <v>0</v>
      </c>
    </row>
    <row r="52" spans="1:16" s="8" customFormat="1" ht="13.5" customHeight="1" thickBot="1" x14ac:dyDescent="0.3">
      <c r="A52" s="127"/>
      <c r="B52" s="92"/>
      <c r="C52" s="163"/>
      <c r="D52" s="125"/>
      <c r="E52" s="125"/>
      <c r="F52" s="125"/>
      <c r="G52" s="126"/>
      <c r="H52" s="163"/>
      <c r="I52" s="125"/>
      <c r="J52" s="125"/>
      <c r="K52" s="126"/>
      <c r="L52" s="181"/>
      <c r="M52" s="163"/>
      <c r="N52" s="125"/>
      <c r="O52" s="125"/>
      <c r="P52" s="182"/>
    </row>
    <row r="53" spans="1:16" ht="13.5" customHeight="1" x14ac:dyDescent="0.3">
      <c r="A53" s="33" t="s">
        <v>123</v>
      </c>
      <c r="B53" s="208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1:16" ht="13.5" customHeight="1" x14ac:dyDescent="0.3"/>
    <row r="55" spans="1:16" ht="13.5" customHeight="1" x14ac:dyDescent="0.3"/>
    <row r="56" spans="1:16" ht="13.5" customHeight="1" x14ac:dyDescent="0.3"/>
    <row r="57" spans="1:16" ht="13.5" customHeight="1" x14ac:dyDescent="0.3"/>
    <row r="58" spans="1:16" ht="13.5" customHeight="1" x14ac:dyDescent="0.3"/>
    <row r="59" spans="1:16" ht="13.5" customHeight="1" x14ac:dyDescent="0.3"/>
    <row r="60" spans="1:16" x14ac:dyDescent="0.3">
      <c r="A60" s="207"/>
    </row>
    <row r="61" spans="1:16" x14ac:dyDescent="0.3">
      <c r="A61" s="207"/>
    </row>
    <row r="62" spans="1:16" x14ac:dyDescent="0.3">
      <c r="A62" s="183"/>
    </row>
  </sheetData>
  <sheetProtection sheet="1" autoFilter="0" pivotTables="0"/>
  <mergeCells count="7">
    <mergeCell ref="G1:J1"/>
    <mergeCell ref="S4:S6"/>
    <mergeCell ref="M5:P5"/>
    <mergeCell ref="G2:J2"/>
    <mergeCell ref="C5:G5"/>
    <mergeCell ref="H5:K5"/>
    <mergeCell ref="J3:K3"/>
  </mergeCells>
  <phoneticPr fontId="9" type="noConversion"/>
  <dataValidations count="1">
    <dataValidation type="list" allowBlank="1" showInputMessage="1" showErrorMessage="1" sqref="D3" xr:uid="{00000000-0002-0000-0200-000000000000}">
      <formula1>NC_Counties</formula1>
    </dataValidation>
  </dataValidations>
  <printOptions horizontalCentered="1"/>
  <pageMargins left="0.28999999999999998" right="0.5" top="0.5" bottom="0.4" header="0.5" footer="0.4"/>
  <pageSetup paperSize="17" orientation="landscape" horizontalDpi="300" r:id="rId1"/>
  <headerFooter alignWithMargins="0">
    <oddFooter>&amp;L&amp;6&amp;F :  &amp;A&amp;R&amp;6&amp;D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4">
    <tabColor indexed="14"/>
  </sheetPr>
  <dimension ref="A1:S60"/>
  <sheetViews>
    <sheetView showZeros="0" zoomScale="90" zoomScaleNormal="90" zoomScaleSheetLayoutView="75" workbookViewId="0">
      <selection activeCell="H14" sqref="H14"/>
    </sheetView>
  </sheetViews>
  <sheetFormatPr defaultRowHeight="15.6" x14ac:dyDescent="0.3"/>
  <cols>
    <col min="1" max="2" width="20.59765625" customWidth="1"/>
    <col min="3" max="11" width="9.59765625" customWidth="1"/>
    <col min="12" max="16" width="12.59765625" customWidth="1"/>
    <col min="17" max="17" width="9.59765625" customWidth="1"/>
    <col min="18" max="18" width="8.5" customWidth="1"/>
  </cols>
  <sheetData>
    <row r="1" spans="1:19" ht="25.2" x14ac:dyDescent="0.6">
      <c r="A1" s="1"/>
      <c r="B1" s="29"/>
      <c r="C1" s="21"/>
      <c r="D1" s="19"/>
      <c r="E1" s="19"/>
      <c r="F1" s="1"/>
      <c r="G1" s="253" t="s">
        <v>154</v>
      </c>
      <c r="H1" s="254"/>
      <c r="I1" s="254"/>
      <c r="J1" s="254"/>
      <c r="K1" s="1"/>
      <c r="L1" s="1"/>
      <c r="M1" s="1"/>
      <c r="N1" s="1"/>
      <c r="O1" s="1"/>
      <c r="P1" s="1"/>
      <c r="Q1" s="1"/>
      <c r="R1" s="1"/>
    </row>
    <row r="2" spans="1:19" ht="12.75" customHeight="1" x14ac:dyDescent="0.3">
      <c r="D2" s="20"/>
      <c r="E2" s="20"/>
      <c r="G2" s="263" t="s">
        <v>110</v>
      </c>
      <c r="H2" s="263"/>
      <c r="I2" s="263"/>
      <c r="J2" s="263"/>
      <c r="K2" s="11"/>
      <c r="P2" s="9" t="s">
        <v>10</v>
      </c>
      <c r="Q2" s="9" t="s">
        <v>11</v>
      </c>
    </row>
    <row r="3" spans="1:19" s="2" customFormat="1" ht="15.75" customHeight="1" thickBot="1" x14ac:dyDescent="0.35">
      <c r="A3" s="3" t="s">
        <v>147</v>
      </c>
      <c r="B3" s="229"/>
      <c r="C3" s="3" t="s">
        <v>145</v>
      </c>
      <c r="D3" s="237" t="s">
        <v>13</v>
      </c>
      <c r="E3" s="227"/>
      <c r="F3" s="3" t="s">
        <v>146</v>
      </c>
      <c r="G3" s="222"/>
      <c r="H3" s="222"/>
      <c r="J3" s="251" t="s">
        <v>124</v>
      </c>
      <c r="K3" s="251"/>
      <c r="L3" s="222"/>
      <c r="M3" s="222"/>
      <c r="O3" s="18" t="s">
        <v>119</v>
      </c>
    </row>
    <row r="4" spans="1:19" ht="12" customHeight="1" thickBot="1" x14ac:dyDescent="0.35">
      <c r="D4" s="20"/>
      <c r="E4" s="20"/>
      <c r="S4" s="255" t="s">
        <v>148</v>
      </c>
    </row>
    <row r="5" spans="1:19" ht="16.2" thickBot="1" x14ac:dyDescent="0.35">
      <c r="A5" s="30"/>
      <c r="B5" s="14"/>
      <c r="C5" s="264" t="s">
        <v>120</v>
      </c>
      <c r="D5" s="265"/>
      <c r="E5" s="265"/>
      <c r="F5" s="265"/>
      <c r="G5" s="266"/>
      <c r="H5" s="267" t="s">
        <v>121</v>
      </c>
      <c r="I5" s="268"/>
      <c r="J5" s="268"/>
      <c r="K5" s="269"/>
      <c r="L5" s="38"/>
      <c r="M5" s="260" t="s">
        <v>9</v>
      </c>
      <c r="N5" s="261"/>
      <c r="O5" s="261"/>
      <c r="P5" s="262"/>
      <c r="S5" s="256"/>
    </row>
    <row r="6" spans="1:19" ht="16.2" thickBot="1" x14ac:dyDescent="0.35">
      <c r="A6" s="31" t="s">
        <v>1</v>
      </c>
      <c r="B6" s="15" t="s">
        <v>1</v>
      </c>
      <c r="C6" s="35" t="s">
        <v>0</v>
      </c>
      <c r="D6" s="4" t="s">
        <v>2</v>
      </c>
      <c r="E6" s="4" t="s">
        <v>3</v>
      </c>
      <c r="F6" s="4" t="s">
        <v>4</v>
      </c>
      <c r="G6" s="5" t="s">
        <v>5</v>
      </c>
      <c r="H6" s="230" t="s">
        <v>0</v>
      </c>
      <c r="I6" s="4" t="s">
        <v>2</v>
      </c>
      <c r="J6" s="212" t="s">
        <v>6</v>
      </c>
      <c r="K6" s="47" t="s">
        <v>7</v>
      </c>
      <c r="L6" s="39" t="s">
        <v>8</v>
      </c>
      <c r="M6" s="35" t="s">
        <v>2</v>
      </c>
      <c r="N6" s="40" t="s">
        <v>5</v>
      </c>
      <c r="O6" s="41" t="s">
        <v>4</v>
      </c>
      <c r="P6" s="42" t="s">
        <v>0</v>
      </c>
      <c r="S6" s="257"/>
    </row>
    <row r="7" spans="1:19" ht="16.2" thickBot="1" x14ac:dyDescent="0.35">
      <c r="A7" s="32"/>
      <c r="B7" s="16"/>
      <c r="C7" s="36" t="s">
        <v>122</v>
      </c>
      <c r="D7" s="6"/>
      <c r="E7" s="6"/>
      <c r="F7" s="6" t="s">
        <v>122</v>
      </c>
      <c r="G7" s="7" t="s">
        <v>122</v>
      </c>
      <c r="H7" s="36"/>
      <c r="I7" s="6"/>
      <c r="J7" s="13"/>
      <c r="K7" s="220">
        <f>IF(S7&lt;&gt;"",S7,VLOOKUP(D3,County!A3:B102,2,FALSE))</f>
        <v>0.15</v>
      </c>
      <c r="L7" s="43"/>
      <c r="M7" s="36"/>
      <c r="N7" s="44"/>
      <c r="O7" s="45"/>
      <c r="P7" s="46"/>
      <c r="S7" s="226"/>
    </row>
    <row r="8" spans="1:19" s="8" customFormat="1" ht="13.5" customHeight="1" x14ac:dyDescent="0.3">
      <c r="A8" s="98"/>
      <c r="B8" s="107"/>
      <c r="C8" s="63"/>
      <c r="D8" s="64"/>
      <c r="E8" s="64"/>
      <c r="F8" s="64"/>
      <c r="G8" s="65"/>
      <c r="H8" s="63"/>
      <c r="I8" s="64"/>
      <c r="J8" s="66"/>
      <c r="K8" s="67"/>
      <c r="L8" s="68"/>
      <c r="M8" s="63"/>
      <c r="N8" s="69"/>
      <c r="O8" s="70"/>
      <c r="P8" s="71"/>
      <c r="S8" s="224"/>
    </row>
    <row r="9" spans="1:19" s="8" customFormat="1" ht="13.5" customHeight="1" x14ac:dyDescent="0.3">
      <c r="A9" s="100"/>
      <c r="B9" s="25"/>
      <c r="C9" s="72"/>
      <c r="D9" s="73"/>
      <c r="E9" s="73"/>
      <c r="F9" s="73"/>
      <c r="G9" s="74"/>
      <c r="H9" s="75"/>
      <c r="I9" s="73"/>
      <c r="J9" s="76"/>
      <c r="K9" s="67"/>
      <c r="L9" s="68"/>
      <c r="M9" s="75"/>
      <c r="N9" s="77"/>
      <c r="O9" s="70"/>
      <c r="P9" s="78"/>
      <c r="S9" s="224"/>
    </row>
    <row r="10" spans="1:19" s="8" customFormat="1" ht="13.5" customHeight="1" x14ac:dyDescent="0.3">
      <c r="A10" s="108"/>
      <c r="B10" s="85" t="s">
        <v>127</v>
      </c>
      <c r="C10" s="54">
        <f>Subtotals!C51</f>
        <v>0</v>
      </c>
      <c r="D10" s="57">
        <f>Subtotals!D51</f>
        <v>0</v>
      </c>
      <c r="E10" s="57">
        <f>Subtotals!E51</f>
        <v>0</v>
      </c>
      <c r="F10" s="57">
        <f>Subtotals!F51</f>
        <v>0</v>
      </c>
      <c r="G10" s="58">
        <f>Subtotals!G51</f>
        <v>0</v>
      </c>
      <c r="H10" s="231">
        <f>Subtotals!H51</f>
        <v>0</v>
      </c>
      <c r="I10" s="57">
        <f>Subtotals!I51</f>
        <v>0</v>
      </c>
      <c r="J10" s="59">
        <f>Subtotals!J51</f>
        <v>0</v>
      </c>
      <c r="K10" s="53">
        <f>Subtotals!K51</f>
        <v>0</v>
      </c>
      <c r="L10" s="37">
        <f>Subtotals!L51</f>
        <v>0</v>
      </c>
      <c r="M10" s="54">
        <f>Subtotals!M51</f>
        <v>0</v>
      </c>
      <c r="N10" s="55">
        <f>Subtotals!N51</f>
        <v>0</v>
      </c>
      <c r="O10" s="52">
        <f>Subtotals!O51</f>
        <v>0</v>
      </c>
      <c r="P10" s="56">
        <f>Subtotals!P51</f>
        <v>0</v>
      </c>
      <c r="S10" s="224"/>
    </row>
    <row r="11" spans="1:19" s="8" customFormat="1" ht="13.5" customHeight="1" x14ac:dyDescent="0.3">
      <c r="A11" s="100"/>
      <c r="B11" s="25"/>
      <c r="C11" s="75"/>
      <c r="D11" s="73"/>
      <c r="E11" s="73"/>
      <c r="F11" s="73"/>
      <c r="G11" s="74"/>
      <c r="H11" s="75"/>
      <c r="I11" s="73"/>
      <c r="J11" s="76"/>
      <c r="K11" s="67"/>
      <c r="L11" s="68"/>
      <c r="M11" s="75"/>
      <c r="N11" s="77"/>
      <c r="O11" s="70"/>
      <c r="P11" s="78"/>
      <c r="S11" s="228"/>
    </row>
    <row r="12" spans="1:19" s="8" customFormat="1" ht="13.5" customHeight="1" x14ac:dyDescent="0.25">
      <c r="A12" s="100"/>
      <c r="B12" s="109" t="s">
        <v>128</v>
      </c>
      <c r="C12" s="72"/>
      <c r="D12" s="79"/>
      <c r="E12" s="79"/>
      <c r="F12" s="79"/>
      <c r="G12" s="80"/>
      <c r="H12" s="81"/>
      <c r="I12" s="79"/>
      <c r="J12" s="110"/>
      <c r="K12" s="67"/>
      <c r="L12" s="68"/>
      <c r="M12" s="72"/>
      <c r="N12" s="111"/>
      <c r="O12" s="70"/>
      <c r="P12" s="78"/>
    </row>
    <row r="13" spans="1:19" s="8" customFormat="1" ht="13.5" customHeight="1" x14ac:dyDescent="0.25">
      <c r="A13" s="100"/>
      <c r="B13" s="112"/>
      <c r="C13" s="72"/>
      <c r="D13" s="70"/>
      <c r="E13" s="70"/>
      <c r="F13" s="70"/>
      <c r="G13" s="70"/>
      <c r="H13" s="81"/>
      <c r="I13" s="70"/>
      <c r="J13" s="70"/>
      <c r="K13" s="70"/>
      <c r="L13" s="68"/>
      <c r="M13" s="72"/>
      <c r="N13" s="111"/>
      <c r="O13" s="111"/>
      <c r="P13" s="78"/>
    </row>
    <row r="14" spans="1:19" s="8" customFormat="1" ht="13.5" customHeight="1" x14ac:dyDescent="0.25">
      <c r="A14" s="100"/>
      <c r="B14" s="109" t="s">
        <v>129</v>
      </c>
      <c r="C14" s="75"/>
      <c r="D14" s="73"/>
      <c r="E14" s="73"/>
      <c r="F14" s="73"/>
      <c r="G14" s="74"/>
      <c r="H14" s="239"/>
      <c r="I14" s="73"/>
      <c r="J14" s="76"/>
      <c r="K14" s="67"/>
      <c r="L14" s="68"/>
      <c r="M14" s="75"/>
      <c r="N14" s="77"/>
      <c r="O14" s="70"/>
      <c r="P14" s="78"/>
    </row>
    <row r="15" spans="1:19" s="8" customFormat="1" ht="13.5" customHeight="1" x14ac:dyDescent="0.25">
      <c r="A15" s="100"/>
      <c r="B15" s="99"/>
      <c r="C15" s="75"/>
      <c r="D15" s="73"/>
      <c r="E15" s="73"/>
      <c r="F15" s="73"/>
      <c r="G15" s="74"/>
      <c r="H15" s="239"/>
      <c r="I15" s="73"/>
      <c r="J15" s="76"/>
      <c r="K15" s="67"/>
      <c r="L15" s="68"/>
      <c r="M15" s="75"/>
      <c r="N15" s="77"/>
      <c r="O15" s="70"/>
      <c r="P15" s="78"/>
    </row>
    <row r="16" spans="1:19" s="8" customFormat="1" ht="13.5" customHeight="1" x14ac:dyDescent="0.25">
      <c r="A16" s="100"/>
      <c r="B16" s="109" t="s">
        <v>130</v>
      </c>
      <c r="C16" s="75"/>
      <c r="D16" s="73"/>
      <c r="E16" s="73"/>
      <c r="F16" s="73"/>
      <c r="G16" s="74"/>
      <c r="H16" s="239"/>
      <c r="I16" s="73"/>
      <c r="J16" s="76"/>
      <c r="K16" s="67"/>
      <c r="L16" s="68"/>
      <c r="M16" s="75"/>
      <c r="N16" s="77"/>
      <c r="O16" s="70"/>
      <c r="P16" s="78"/>
    </row>
    <row r="17" spans="1:16" s="8" customFormat="1" ht="13.5" customHeight="1" x14ac:dyDescent="0.25">
      <c r="A17" s="100"/>
      <c r="B17" s="99"/>
      <c r="C17" s="75"/>
      <c r="D17" s="73"/>
      <c r="E17" s="73"/>
      <c r="F17" s="73"/>
      <c r="G17" s="74"/>
      <c r="H17" s="239"/>
      <c r="I17" s="73"/>
      <c r="J17" s="76"/>
      <c r="K17" s="67"/>
      <c r="L17" s="68"/>
      <c r="M17" s="75"/>
      <c r="N17" s="77"/>
      <c r="O17" s="70"/>
      <c r="P17" s="78"/>
    </row>
    <row r="18" spans="1:16" s="8" customFormat="1" ht="13.5" customHeight="1" x14ac:dyDescent="0.25">
      <c r="A18" s="100"/>
      <c r="B18" s="109" t="s">
        <v>131</v>
      </c>
      <c r="C18" s="75"/>
      <c r="D18" s="73"/>
      <c r="E18" s="73"/>
      <c r="F18" s="73"/>
      <c r="G18" s="74"/>
      <c r="H18" s="239"/>
      <c r="I18" s="73"/>
      <c r="J18" s="76"/>
      <c r="K18" s="67"/>
      <c r="L18" s="68"/>
      <c r="M18" s="75"/>
      <c r="N18" s="77"/>
      <c r="O18" s="70"/>
      <c r="P18" s="78"/>
    </row>
    <row r="19" spans="1:16" s="8" customFormat="1" ht="13.5" customHeight="1" x14ac:dyDescent="0.25">
      <c r="A19" s="100"/>
      <c r="B19" s="25"/>
      <c r="C19" s="72"/>
      <c r="D19" s="79"/>
      <c r="E19" s="79"/>
      <c r="F19" s="79"/>
      <c r="G19" s="80"/>
      <c r="H19" s="81"/>
      <c r="I19" s="79"/>
      <c r="J19" s="110"/>
      <c r="K19" s="67"/>
      <c r="L19" s="68"/>
      <c r="M19" s="72"/>
      <c r="N19" s="111"/>
      <c r="O19" s="70"/>
      <c r="P19" s="78"/>
    </row>
    <row r="20" spans="1:16" s="8" customFormat="1" ht="13.5" customHeight="1" x14ac:dyDescent="0.25">
      <c r="A20" s="167"/>
      <c r="B20" s="168"/>
      <c r="C20" s="169"/>
      <c r="D20" s="170"/>
      <c r="E20" s="170"/>
      <c r="F20" s="170"/>
      <c r="G20" s="171"/>
      <c r="H20" s="169"/>
      <c r="I20" s="170"/>
      <c r="J20" s="172"/>
      <c r="K20" s="173"/>
      <c r="L20" s="174"/>
      <c r="M20" s="169"/>
      <c r="N20" s="175"/>
      <c r="O20" s="176"/>
      <c r="P20" s="177"/>
    </row>
    <row r="21" spans="1:16" s="8" customFormat="1" ht="13.5" customHeight="1" x14ac:dyDescent="0.3">
      <c r="A21" s="195" t="s">
        <v>0</v>
      </c>
      <c r="B21" s="196"/>
      <c r="C21" s="135">
        <f>C10+C12+C14+C16+C18</f>
        <v>0</v>
      </c>
      <c r="D21" s="133">
        <f t="shared" ref="D21:P21" si="0">D10+D12+D14+D16+D18</f>
        <v>0</v>
      </c>
      <c r="E21" s="133">
        <f t="shared" si="0"/>
        <v>0</v>
      </c>
      <c r="F21" s="133">
        <f t="shared" si="0"/>
        <v>0</v>
      </c>
      <c r="G21" s="130">
        <f t="shared" si="0"/>
        <v>0</v>
      </c>
      <c r="H21" s="135">
        <f t="shared" si="0"/>
        <v>0</v>
      </c>
      <c r="I21" s="133">
        <f t="shared" si="0"/>
        <v>0</v>
      </c>
      <c r="J21" s="133">
        <f t="shared" si="0"/>
        <v>0</v>
      </c>
      <c r="K21" s="130">
        <f t="shared" si="0"/>
        <v>0</v>
      </c>
      <c r="L21" s="131">
        <f t="shared" si="0"/>
        <v>0</v>
      </c>
      <c r="M21" s="135">
        <f t="shared" si="0"/>
        <v>0</v>
      </c>
      <c r="N21" s="133">
        <f t="shared" si="0"/>
        <v>0</v>
      </c>
      <c r="O21" s="133">
        <f t="shared" si="0"/>
        <v>0</v>
      </c>
      <c r="P21" s="138">
        <f t="shared" si="0"/>
        <v>0</v>
      </c>
    </row>
    <row r="22" spans="1:16" s="8" customFormat="1" ht="13.5" customHeight="1" x14ac:dyDescent="0.25">
      <c r="A22" s="128" t="s">
        <v>136</v>
      </c>
      <c r="B22" s="25"/>
      <c r="C22" s="136"/>
      <c r="D22" s="197"/>
      <c r="E22" s="197"/>
      <c r="F22" s="197"/>
      <c r="G22" s="198"/>
      <c r="H22" s="135">
        <f>SUM(I22:J22)</f>
        <v>0</v>
      </c>
      <c r="I22" s="199"/>
      <c r="J22" s="123"/>
      <c r="K22" s="130">
        <f>J22*(1+$K$7)</f>
        <v>0</v>
      </c>
      <c r="L22" s="131">
        <f>K22</f>
        <v>0</v>
      </c>
      <c r="M22" s="135"/>
      <c r="N22" s="133"/>
      <c r="O22" s="133"/>
      <c r="P22" s="138">
        <f t="shared" ref="P22:P27" si="1">SUM(M22:O22)</f>
        <v>0</v>
      </c>
    </row>
    <row r="23" spans="1:16" s="8" customFormat="1" ht="13.5" customHeight="1" x14ac:dyDescent="0.3">
      <c r="A23" s="128" t="s">
        <v>117</v>
      </c>
      <c r="B23" s="26"/>
      <c r="C23" s="135">
        <f>SUM(D23,F23:G23)</f>
        <v>0</v>
      </c>
      <c r="D23" s="199"/>
      <c r="E23" s="199"/>
      <c r="F23" s="199"/>
      <c r="G23" s="124"/>
      <c r="H23" s="135">
        <f>SUM(I23:J23)</f>
        <v>0</v>
      </c>
      <c r="I23" s="199"/>
      <c r="J23" s="199"/>
      <c r="K23" s="130">
        <f>J23*(1+$K$7)</f>
        <v>0</v>
      </c>
      <c r="L23" s="131">
        <f>IF(L21&gt;N21,-1*G23,0)</f>
        <v>0</v>
      </c>
      <c r="M23" s="135"/>
      <c r="N23" s="133">
        <f>IF(N21&gt;L21,G23,0)</f>
        <v>0</v>
      </c>
      <c r="O23" s="133"/>
      <c r="P23" s="138">
        <f t="shared" si="1"/>
        <v>0</v>
      </c>
    </row>
    <row r="24" spans="1:16" s="8" customFormat="1" ht="13.5" customHeight="1" x14ac:dyDescent="0.3">
      <c r="A24" s="128" t="s">
        <v>116</v>
      </c>
      <c r="B24" s="23"/>
      <c r="C24" s="135">
        <f>SUM(D24,F24:G24)</f>
        <v>0</v>
      </c>
      <c r="D24" s="199"/>
      <c r="E24" s="123"/>
      <c r="F24" s="199"/>
      <c r="G24" s="200"/>
      <c r="H24" s="135">
        <f>SUM(I24:J24)</f>
        <v>0</v>
      </c>
      <c r="I24" s="199"/>
      <c r="J24" s="133">
        <f>E24</f>
        <v>0</v>
      </c>
      <c r="K24" s="130">
        <f>J24*(1+$K$7)</f>
        <v>0</v>
      </c>
      <c r="L24" s="131">
        <f>K24</f>
        <v>0</v>
      </c>
      <c r="M24" s="135"/>
      <c r="N24" s="133"/>
      <c r="O24" s="133">
        <f>E24</f>
        <v>0</v>
      </c>
      <c r="P24" s="138">
        <f t="shared" si="1"/>
        <v>0</v>
      </c>
    </row>
    <row r="25" spans="1:16" s="8" customFormat="1" ht="13.5" customHeight="1" x14ac:dyDescent="0.3">
      <c r="A25" s="164" t="s">
        <v>133</v>
      </c>
      <c r="B25" s="165"/>
      <c r="C25" s="155"/>
      <c r="D25" s="201"/>
      <c r="E25" s="201"/>
      <c r="F25" s="201"/>
      <c r="G25" s="202"/>
      <c r="H25" s="155"/>
      <c r="I25" s="158">
        <f>ABS(M25)</f>
        <v>0</v>
      </c>
      <c r="J25" s="158">
        <f>M25</f>
        <v>0</v>
      </c>
      <c r="K25" s="156"/>
      <c r="L25" s="157">
        <f>M25</f>
        <v>0</v>
      </c>
      <c r="M25" s="155">
        <f>IF(M21&lt;=SUM(L21:L24),M21*-1,SUM(L21:L24)*-1)</f>
        <v>0</v>
      </c>
      <c r="N25" s="158"/>
      <c r="O25" s="158"/>
      <c r="P25" s="159">
        <f t="shared" si="1"/>
        <v>0</v>
      </c>
    </row>
    <row r="26" spans="1:16" s="8" customFormat="1" ht="13.5" customHeight="1" x14ac:dyDescent="0.3">
      <c r="A26" s="164" t="s">
        <v>125</v>
      </c>
      <c r="B26" s="165"/>
      <c r="C26" s="155"/>
      <c r="D26" s="201"/>
      <c r="E26" s="201"/>
      <c r="F26" s="201"/>
      <c r="G26" s="202"/>
      <c r="H26" s="155"/>
      <c r="I26" s="201"/>
      <c r="J26" s="201"/>
      <c r="K26" s="156">
        <f>M25*K7</f>
        <v>0</v>
      </c>
      <c r="L26" s="157">
        <f>M25*K7</f>
        <v>0</v>
      </c>
      <c r="M26" s="155"/>
      <c r="N26" s="158"/>
      <c r="O26" s="158"/>
      <c r="P26" s="159">
        <f t="shared" si="1"/>
        <v>0</v>
      </c>
    </row>
    <row r="27" spans="1:16" s="8" customFormat="1" ht="13.5" customHeight="1" thickBot="1" x14ac:dyDescent="0.35">
      <c r="A27" s="128" t="s">
        <v>113</v>
      </c>
      <c r="B27" s="28"/>
      <c r="C27" s="155">
        <f>SUM(D27,F27:G27)</f>
        <v>0</v>
      </c>
      <c r="D27" s="201"/>
      <c r="E27" s="201"/>
      <c r="F27" s="201"/>
      <c r="G27" s="202"/>
      <c r="H27" s="155">
        <f>SUM(I27:J27)</f>
        <v>0</v>
      </c>
      <c r="I27" s="201"/>
      <c r="J27" s="201"/>
      <c r="K27" s="156"/>
      <c r="L27" s="157">
        <f>IF(SUM(N21:N26)&gt;SUM(L21:L26),SUM(L21:L26) *-1,SUM(N21:N26)*-1)</f>
        <v>0</v>
      </c>
      <c r="M27" s="155"/>
      <c r="N27" s="158">
        <f>IF(N21&gt;SUM(L21:L26),SUM(L21:L26) *-1,N21*-1)</f>
        <v>0</v>
      </c>
      <c r="O27" s="158"/>
      <c r="P27" s="159">
        <f t="shared" si="1"/>
        <v>0</v>
      </c>
    </row>
    <row r="28" spans="1:16" s="8" customFormat="1" ht="13.5" customHeight="1" thickTop="1" x14ac:dyDescent="0.3">
      <c r="A28" s="50" t="s">
        <v>112</v>
      </c>
      <c r="B28" s="51"/>
      <c r="C28" s="146">
        <f t="shared" ref="C28:P28" si="2">SUM(C21:C27)</f>
        <v>0</v>
      </c>
      <c r="D28" s="152">
        <f t="shared" si="2"/>
        <v>0</v>
      </c>
      <c r="E28" s="152">
        <f t="shared" si="2"/>
        <v>0</v>
      </c>
      <c r="F28" s="152">
        <f t="shared" si="2"/>
        <v>0</v>
      </c>
      <c r="G28" s="153">
        <f t="shared" si="2"/>
        <v>0</v>
      </c>
      <c r="H28" s="146">
        <f t="shared" si="2"/>
        <v>0</v>
      </c>
      <c r="I28" s="152">
        <f t="shared" si="2"/>
        <v>0</v>
      </c>
      <c r="J28" s="152">
        <f t="shared" si="2"/>
        <v>0</v>
      </c>
      <c r="K28" s="153">
        <f t="shared" si="2"/>
        <v>0</v>
      </c>
      <c r="L28" s="154">
        <f t="shared" si="2"/>
        <v>0</v>
      </c>
      <c r="M28" s="146">
        <f t="shared" si="2"/>
        <v>0</v>
      </c>
      <c r="N28" s="152">
        <f t="shared" si="2"/>
        <v>0</v>
      </c>
      <c r="O28" s="152">
        <f t="shared" si="2"/>
        <v>0</v>
      </c>
      <c r="P28" s="160">
        <f t="shared" si="2"/>
        <v>0</v>
      </c>
    </row>
    <row r="29" spans="1:16" s="8" customFormat="1" ht="13.5" customHeight="1" x14ac:dyDescent="0.25">
      <c r="A29" s="105"/>
      <c r="B29" s="25"/>
      <c r="C29" s="135"/>
      <c r="D29" s="199"/>
      <c r="E29" s="199"/>
      <c r="F29" s="199"/>
      <c r="G29" s="200"/>
      <c r="H29" s="135"/>
      <c r="I29" s="199"/>
      <c r="J29" s="199"/>
      <c r="K29" s="130"/>
      <c r="L29" s="131"/>
      <c r="M29" s="135"/>
      <c r="N29" s="133"/>
      <c r="O29" s="133"/>
      <c r="P29" s="138"/>
    </row>
    <row r="30" spans="1:16" s="8" customFormat="1" ht="13.5" customHeight="1" x14ac:dyDescent="0.3">
      <c r="A30" s="166" t="s">
        <v>137</v>
      </c>
      <c r="B30" s="113"/>
      <c r="C30" s="135"/>
      <c r="D30" s="199"/>
      <c r="E30" s="199"/>
      <c r="F30" s="199"/>
      <c r="G30" s="200"/>
      <c r="H30" s="135"/>
      <c r="I30" s="199"/>
      <c r="J30" s="199"/>
      <c r="K30" s="130"/>
      <c r="L30" s="131">
        <f>IF(L28&gt;N28,L28*0.05,0)</f>
        <v>0</v>
      </c>
      <c r="M30" s="135"/>
      <c r="N30" s="133"/>
      <c r="O30" s="133"/>
      <c r="P30" s="138"/>
    </row>
    <row r="31" spans="1:16" s="8" customFormat="1" ht="13.5" customHeight="1" thickBot="1" x14ac:dyDescent="0.35">
      <c r="A31" s="114"/>
      <c r="B31" s="106"/>
      <c r="C31" s="139"/>
      <c r="D31" s="203"/>
      <c r="E31" s="203"/>
      <c r="F31" s="203"/>
      <c r="G31" s="204"/>
      <c r="H31" s="139"/>
      <c r="I31" s="203"/>
      <c r="J31" s="203"/>
      <c r="K31" s="140"/>
      <c r="L31" s="141"/>
      <c r="M31" s="139"/>
      <c r="N31" s="143"/>
      <c r="O31" s="143"/>
      <c r="P31" s="144"/>
    </row>
    <row r="32" spans="1:16" s="8" customFormat="1" ht="13.5" customHeight="1" thickTop="1" x14ac:dyDescent="0.25">
      <c r="A32" s="205" t="s">
        <v>114</v>
      </c>
      <c r="B32" s="206"/>
      <c r="C32" s="136">
        <f t="shared" ref="C32:P32" si="3">SUM(C28:C31)</f>
        <v>0</v>
      </c>
      <c r="D32" s="145">
        <f t="shared" si="3"/>
        <v>0</v>
      </c>
      <c r="E32" s="145">
        <f t="shared" si="3"/>
        <v>0</v>
      </c>
      <c r="F32" s="145">
        <f t="shared" si="3"/>
        <v>0</v>
      </c>
      <c r="G32" s="150">
        <f t="shared" si="3"/>
        <v>0</v>
      </c>
      <c r="H32" s="136">
        <f t="shared" si="3"/>
        <v>0</v>
      </c>
      <c r="I32" s="145">
        <f t="shared" si="3"/>
        <v>0</v>
      </c>
      <c r="J32" s="145">
        <f t="shared" si="3"/>
        <v>0</v>
      </c>
      <c r="K32" s="150">
        <f t="shared" si="3"/>
        <v>0</v>
      </c>
      <c r="L32" s="147">
        <f t="shared" si="3"/>
        <v>0</v>
      </c>
      <c r="M32" s="136">
        <f t="shared" si="3"/>
        <v>0</v>
      </c>
      <c r="N32" s="145">
        <f t="shared" si="3"/>
        <v>0</v>
      </c>
      <c r="O32" s="145">
        <f t="shared" si="3"/>
        <v>0</v>
      </c>
      <c r="P32" s="148">
        <f t="shared" si="3"/>
        <v>0</v>
      </c>
    </row>
    <row r="33" spans="1:16" s="8" customFormat="1" ht="13.5" customHeight="1" x14ac:dyDescent="0.3">
      <c r="A33" s="27"/>
      <c r="B33" s="26"/>
      <c r="C33" s="161"/>
      <c r="D33" s="123"/>
      <c r="E33" s="123"/>
      <c r="F33" s="123"/>
      <c r="G33" s="124"/>
      <c r="H33" s="161"/>
      <c r="I33" s="123"/>
      <c r="J33" s="123"/>
      <c r="K33" s="124"/>
      <c r="L33" s="178"/>
      <c r="M33" s="161"/>
      <c r="N33" s="123"/>
      <c r="O33" s="123"/>
      <c r="P33" s="179"/>
    </row>
    <row r="34" spans="1:16" s="8" customFormat="1" ht="13.5" customHeight="1" x14ac:dyDescent="0.3">
      <c r="A34" s="27" t="s">
        <v>115</v>
      </c>
      <c r="B34" s="26"/>
      <c r="C34" s="161"/>
      <c r="D34" s="123"/>
      <c r="E34" s="123"/>
      <c r="F34" s="123"/>
      <c r="G34" s="124"/>
      <c r="H34" s="161"/>
      <c r="I34" s="123"/>
      <c r="J34" s="123"/>
      <c r="K34" s="124"/>
      <c r="L34" s="178"/>
      <c r="M34" s="161"/>
      <c r="N34" s="123"/>
      <c r="O34" s="123"/>
      <c r="P34" s="179"/>
    </row>
    <row r="35" spans="1:16" s="8" customFormat="1" ht="13.5" customHeight="1" x14ac:dyDescent="0.25">
      <c r="A35" s="27"/>
      <c r="B35" s="99"/>
      <c r="C35" s="75"/>
      <c r="D35" s="73"/>
      <c r="E35" s="73"/>
      <c r="F35" s="73"/>
      <c r="G35" s="74"/>
      <c r="H35" s="72"/>
      <c r="I35" s="79"/>
      <c r="J35" s="79"/>
      <c r="K35" s="67"/>
      <c r="L35" s="68"/>
      <c r="M35" s="72"/>
      <c r="N35" s="70"/>
      <c r="O35" s="70"/>
      <c r="P35" s="78"/>
    </row>
    <row r="36" spans="1:16" s="8" customFormat="1" ht="13.5" customHeight="1" x14ac:dyDescent="0.3">
      <c r="A36" s="48"/>
      <c r="B36" s="49"/>
      <c r="C36" s="72"/>
      <c r="D36" s="70"/>
      <c r="E36" s="70"/>
      <c r="F36" s="70"/>
      <c r="G36" s="67"/>
      <c r="H36" s="72"/>
      <c r="I36" s="70"/>
      <c r="J36" s="70"/>
      <c r="K36" s="67"/>
      <c r="L36" s="68"/>
      <c r="M36" s="72"/>
      <c r="N36" s="70"/>
      <c r="O36" s="70"/>
      <c r="P36" s="78"/>
    </row>
    <row r="37" spans="1:16" s="8" customFormat="1" ht="13.5" customHeight="1" x14ac:dyDescent="0.25">
      <c r="A37" s="100"/>
      <c r="B37" s="25"/>
      <c r="C37" s="72"/>
      <c r="D37" s="79"/>
      <c r="E37" s="79"/>
      <c r="F37" s="79"/>
      <c r="G37" s="80"/>
      <c r="H37" s="72"/>
      <c r="I37" s="79"/>
      <c r="J37" s="79"/>
      <c r="K37" s="67"/>
      <c r="L37" s="68"/>
      <c r="M37" s="72"/>
      <c r="N37" s="70"/>
      <c r="O37" s="70"/>
      <c r="P37" s="78"/>
    </row>
    <row r="38" spans="1:16" s="8" customFormat="1" ht="13.5" customHeight="1" x14ac:dyDescent="0.3">
      <c r="A38" s="22"/>
      <c r="B38" s="23"/>
      <c r="C38" s="72"/>
      <c r="D38" s="79"/>
      <c r="E38" s="79"/>
      <c r="F38" s="79"/>
      <c r="G38" s="80"/>
      <c r="H38" s="72"/>
      <c r="I38" s="79"/>
      <c r="J38" s="79"/>
      <c r="K38" s="67"/>
      <c r="L38" s="68"/>
      <c r="M38" s="72"/>
      <c r="N38" s="70"/>
      <c r="O38" s="70"/>
      <c r="P38" s="78"/>
    </row>
    <row r="39" spans="1:16" s="8" customFormat="1" ht="13.5" customHeight="1" x14ac:dyDescent="0.25">
      <c r="A39" s="24"/>
      <c r="B39" s="25"/>
      <c r="C39" s="72"/>
      <c r="D39" s="79"/>
      <c r="E39" s="79"/>
      <c r="F39" s="79"/>
      <c r="G39" s="80"/>
      <c r="H39" s="72"/>
      <c r="I39" s="79"/>
      <c r="J39" s="79"/>
      <c r="K39" s="67"/>
      <c r="L39" s="68"/>
      <c r="M39" s="72"/>
      <c r="N39" s="70"/>
      <c r="O39" s="70"/>
      <c r="P39" s="78"/>
    </row>
    <row r="40" spans="1:16" s="8" customFormat="1" ht="13.5" customHeight="1" x14ac:dyDescent="0.3">
      <c r="A40" s="22"/>
      <c r="B40" s="26"/>
      <c r="C40" s="72"/>
      <c r="D40" s="79"/>
      <c r="E40" s="79"/>
      <c r="F40" s="79"/>
      <c r="G40" s="80"/>
      <c r="H40" s="72"/>
      <c r="I40" s="79"/>
      <c r="J40" s="79"/>
      <c r="K40" s="67"/>
      <c r="L40" s="68"/>
      <c r="M40" s="72"/>
      <c r="N40" s="70"/>
      <c r="O40" s="70"/>
      <c r="P40" s="78"/>
    </row>
    <row r="41" spans="1:16" s="8" customFormat="1" ht="13.5" customHeight="1" x14ac:dyDescent="0.3">
      <c r="A41" s="22"/>
      <c r="B41" s="26"/>
      <c r="C41" s="72"/>
      <c r="D41" s="79"/>
      <c r="E41" s="79"/>
      <c r="F41" s="79"/>
      <c r="G41" s="80"/>
      <c r="H41" s="72"/>
      <c r="I41" s="79"/>
      <c r="J41" s="79"/>
      <c r="K41" s="67"/>
      <c r="L41" s="68"/>
      <c r="M41" s="72"/>
      <c r="N41" s="70"/>
      <c r="O41" s="70"/>
      <c r="P41" s="78"/>
    </row>
    <row r="42" spans="1:16" s="8" customFormat="1" ht="13.5" customHeight="1" x14ac:dyDescent="0.3">
      <c r="A42" s="22"/>
      <c r="B42" s="26"/>
      <c r="C42" s="72"/>
      <c r="D42" s="79"/>
      <c r="E42" s="79"/>
      <c r="F42" s="79"/>
      <c r="G42" s="80"/>
      <c r="H42" s="72"/>
      <c r="I42" s="79"/>
      <c r="J42" s="79"/>
      <c r="K42" s="67"/>
      <c r="L42" s="68"/>
      <c r="M42" s="72"/>
      <c r="N42" s="70"/>
      <c r="O42" s="70"/>
      <c r="P42" s="78"/>
    </row>
    <row r="43" spans="1:16" s="8" customFormat="1" ht="13.5" customHeight="1" x14ac:dyDescent="0.3">
      <c r="A43" s="27"/>
      <c r="B43" s="26"/>
      <c r="C43" s="72"/>
      <c r="D43" s="79"/>
      <c r="E43" s="79"/>
      <c r="F43" s="79"/>
      <c r="G43" s="80"/>
      <c r="H43" s="72"/>
      <c r="I43" s="79"/>
      <c r="J43" s="79"/>
      <c r="K43" s="67"/>
      <c r="L43" s="68"/>
      <c r="M43" s="72"/>
      <c r="N43" s="70"/>
      <c r="O43" s="70"/>
      <c r="P43" s="78"/>
    </row>
    <row r="44" spans="1:16" s="8" customFormat="1" ht="13.5" customHeight="1" x14ac:dyDescent="0.3">
      <c r="A44" s="48"/>
      <c r="B44" s="49"/>
      <c r="C44" s="72"/>
      <c r="D44" s="70"/>
      <c r="E44" s="70"/>
      <c r="F44" s="70"/>
      <c r="G44" s="67"/>
      <c r="H44" s="72"/>
      <c r="I44" s="70"/>
      <c r="J44" s="70"/>
      <c r="K44" s="67"/>
      <c r="L44" s="68"/>
      <c r="M44" s="72"/>
      <c r="N44" s="70"/>
      <c r="O44" s="70"/>
      <c r="P44" s="78"/>
    </row>
    <row r="45" spans="1:16" s="8" customFormat="1" ht="13.5" customHeight="1" x14ac:dyDescent="0.25">
      <c r="A45" s="105"/>
      <c r="B45" s="25"/>
      <c r="C45" s="72"/>
      <c r="D45" s="79"/>
      <c r="E45" s="79"/>
      <c r="F45" s="79"/>
      <c r="G45" s="80"/>
      <c r="H45" s="72"/>
      <c r="I45" s="79"/>
      <c r="J45" s="79"/>
      <c r="K45" s="67"/>
      <c r="L45" s="68"/>
      <c r="M45" s="72"/>
      <c r="N45" s="70"/>
      <c r="O45" s="70"/>
      <c r="P45" s="78"/>
    </row>
    <row r="46" spans="1:16" s="8" customFormat="1" ht="13.5" customHeight="1" x14ac:dyDescent="0.3">
      <c r="A46" s="105"/>
      <c r="B46" s="113"/>
      <c r="C46" s="72"/>
      <c r="D46" s="79"/>
      <c r="E46" s="79"/>
      <c r="F46" s="79"/>
      <c r="G46" s="80"/>
      <c r="H46" s="72"/>
      <c r="I46" s="79"/>
      <c r="J46" s="79"/>
      <c r="K46" s="67"/>
      <c r="L46" s="68"/>
      <c r="M46" s="72"/>
      <c r="N46" s="70"/>
      <c r="O46" s="70"/>
      <c r="P46" s="78"/>
    </row>
    <row r="47" spans="1:16" s="8" customFormat="1" ht="13.5" customHeight="1" x14ac:dyDescent="0.3">
      <c r="A47" s="115"/>
      <c r="B47" s="113"/>
      <c r="C47" s="72"/>
      <c r="D47" s="79"/>
      <c r="E47" s="79"/>
      <c r="F47" s="79"/>
      <c r="G47" s="80"/>
      <c r="H47" s="72"/>
      <c r="I47" s="79"/>
      <c r="J47" s="79"/>
      <c r="K47" s="67"/>
      <c r="L47" s="68"/>
      <c r="M47" s="72"/>
      <c r="N47" s="70"/>
      <c r="O47" s="70"/>
      <c r="P47" s="78"/>
    </row>
    <row r="48" spans="1:16" s="8" customFormat="1" ht="13.5" customHeight="1" x14ac:dyDescent="0.25">
      <c r="A48" s="48"/>
      <c r="B48" s="85"/>
      <c r="C48" s="72"/>
      <c r="D48" s="70"/>
      <c r="E48" s="70"/>
      <c r="F48" s="70"/>
      <c r="G48" s="67"/>
      <c r="H48" s="72"/>
      <c r="I48" s="70"/>
      <c r="J48" s="70"/>
      <c r="K48" s="67"/>
      <c r="L48" s="68"/>
      <c r="M48" s="72"/>
      <c r="N48" s="70"/>
      <c r="O48" s="70"/>
      <c r="P48" s="78"/>
    </row>
    <row r="49" spans="1:18" s="8" customFormat="1" ht="13.5" customHeight="1" x14ac:dyDescent="0.3">
      <c r="A49" s="27"/>
      <c r="B49" s="26"/>
      <c r="C49" s="81"/>
      <c r="D49" s="79"/>
      <c r="E49" s="79"/>
      <c r="F49" s="79"/>
      <c r="G49" s="80"/>
      <c r="H49" s="72"/>
      <c r="I49" s="79"/>
      <c r="J49" s="79"/>
      <c r="K49" s="67"/>
      <c r="L49" s="68"/>
      <c r="M49" s="72"/>
      <c r="N49" s="70"/>
      <c r="O49" s="70"/>
      <c r="P49" s="78"/>
    </row>
    <row r="50" spans="1:18" s="8" customFormat="1" ht="13.5" customHeight="1" x14ac:dyDescent="0.3">
      <c r="A50" s="27"/>
      <c r="B50" s="26"/>
      <c r="C50" s="82"/>
      <c r="D50" s="83"/>
      <c r="E50" s="83"/>
      <c r="F50" s="83"/>
      <c r="G50" s="25"/>
      <c r="H50" s="84"/>
      <c r="I50" s="83"/>
      <c r="J50" s="83"/>
      <c r="K50" s="85"/>
      <c r="L50" s="68"/>
      <c r="M50" s="84"/>
      <c r="N50" s="86"/>
      <c r="O50" s="86"/>
      <c r="P50" s="87"/>
    </row>
    <row r="51" spans="1:18" s="8" customFormat="1" ht="13.5" customHeight="1" x14ac:dyDescent="0.3">
      <c r="A51" s="27"/>
      <c r="B51" s="26"/>
      <c r="C51" s="88"/>
      <c r="D51" s="83"/>
      <c r="E51" s="83"/>
      <c r="F51" s="83"/>
      <c r="G51" s="25"/>
      <c r="H51" s="84"/>
      <c r="I51" s="83"/>
      <c r="J51" s="83"/>
      <c r="K51" s="85"/>
      <c r="L51" s="89"/>
      <c r="M51" s="84"/>
      <c r="N51" s="86"/>
      <c r="O51" s="86"/>
      <c r="P51" s="87"/>
    </row>
    <row r="52" spans="1:18" s="8" customFormat="1" ht="13.5" customHeight="1" thickBot="1" x14ac:dyDescent="0.3">
      <c r="A52" s="116"/>
      <c r="B52" s="92"/>
      <c r="C52" s="90"/>
      <c r="D52" s="91"/>
      <c r="E52" s="91"/>
      <c r="F52" s="91"/>
      <c r="G52" s="92"/>
      <c r="H52" s="93"/>
      <c r="I52" s="91"/>
      <c r="J52" s="91"/>
      <c r="K52" s="94"/>
      <c r="L52" s="95"/>
      <c r="M52" s="93"/>
      <c r="N52" s="96"/>
      <c r="O52" s="96"/>
      <c r="P52" s="97"/>
    </row>
    <row r="53" spans="1:18" s="8" customFormat="1" ht="13.5" customHeight="1" x14ac:dyDescent="0.25">
      <c r="B53" s="34"/>
      <c r="C53" s="34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2"/>
      <c r="R53" s="12"/>
    </row>
    <row r="54" spans="1:18" ht="13.5" customHeight="1" x14ac:dyDescent="0.3">
      <c r="A54" s="33" t="s">
        <v>123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pans="1:18" ht="13.5" customHeight="1" x14ac:dyDescent="0.3"/>
    <row r="56" spans="1:18" ht="13.5" customHeight="1" x14ac:dyDescent="0.3"/>
    <row r="57" spans="1:18" ht="13.5" customHeight="1" x14ac:dyDescent="0.3"/>
    <row r="58" spans="1:18" ht="13.5" customHeight="1" x14ac:dyDescent="0.3"/>
    <row r="59" spans="1:18" ht="13.5" customHeight="1" x14ac:dyDescent="0.3"/>
    <row r="60" spans="1:18" ht="13.5" customHeight="1" x14ac:dyDescent="0.3"/>
  </sheetData>
  <sheetProtection autoFilter="0" pivotTables="0"/>
  <mergeCells count="7">
    <mergeCell ref="G1:J1"/>
    <mergeCell ref="S4:S6"/>
    <mergeCell ref="M5:P5"/>
    <mergeCell ref="G2:J2"/>
    <mergeCell ref="C5:G5"/>
    <mergeCell ref="H5:K5"/>
    <mergeCell ref="J3:K3"/>
  </mergeCells>
  <phoneticPr fontId="9" type="noConversion"/>
  <dataValidations disablePrompts="1" count="1">
    <dataValidation type="list" allowBlank="1" showInputMessage="1" showErrorMessage="1" sqref="D3" xr:uid="{00000000-0002-0000-0300-000000000000}">
      <formula1>NC_Counties</formula1>
    </dataValidation>
  </dataValidations>
  <printOptions horizontalCentered="1" gridLines="1"/>
  <pageMargins left="0.28999999999999998" right="0.5" top="0.5" bottom="0.4" header="0.5" footer="0.4"/>
  <pageSetup paperSize="17" orientation="landscape" r:id="rId1"/>
  <headerFooter alignWithMargins="0">
    <oddFooter>&amp;L&amp;6&amp;F :  &amp;A&amp;R&amp;6&amp;D  &amp;T</oddFooter>
  </headerFooter>
  <ignoredErrors>
    <ignoredError sqref="L23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B102"/>
  <sheetViews>
    <sheetView workbookViewId="0">
      <selection activeCell="B11" sqref="B11"/>
    </sheetView>
  </sheetViews>
  <sheetFormatPr defaultColWidth="8" defaultRowHeight="15.75" customHeight="1" x14ac:dyDescent="0.3"/>
  <cols>
    <col min="1" max="1" width="12.8984375" style="62" customWidth="1"/>
    <col min="2" max="2" width="4.8984375" style="10" customWidth="1"/>
    <col min="3" max="16384" width="8" style="10"/>
  </cols>
  <sheetData>
    <row r="1" spans="1:2" ht="15.75" customHeight="1" x14ac:dyDescent="0.3">
      <c r="A1" s="60"/>
    </row>
    <row r="2" spans="1:2" ht="15.75" customHeight="1" x14ac:dyDescent="0.3">
      <c r="A2" s="61">
        <v>2</v>
      </c>
    </row>
    <row r="3" spans="1:2" ht="15.75" customHeight="1" x14ac:dyDescent="0.3">
      <c r="A3" s="61" t="s">
        <v>12</v>
      </c>
      <c r="B3" s="10">
        <v>0.2</v>
      </c>
    </row>
    <row r="4" spans="1:2" ht="15.75" customHeight="1" x14ac:dyDescent="0.3">
      <c r="A4" s="61" t="s">
        <v>13</v>
      </c>
      <c r="B4" s="10">
        <v>0.15</v>
      </c>
    </row>
    <row r="5" spans="1:2" ht="15.75" customHeight="1" x14ac:dyDescent="0.3">
      <c r="A5" s="61" t="s">
        <v>14</v>
      </c>
      <c r="B5" s="10">
        <v>0.15</v>
      </c>
    </row>
    <row r="6" spans="1:2" ht="15.75" customHeight="1" x14ac:dyDescent="0.3">
      <c r="A6" s="61" t="s">
        <v>15</v>
      </c>
      <c r="B6" s="10">
        <v>0.2</v>
      </c>
    </row>
    <row r="7" spans="1:2" ht="15.75" customHeight="1" x14ac:dyDescent="0.3">
      <c r="A7" s="61" t="s">
        <v>16</v>
      </c>
      <c r="B7" s="10">
        <v>0.15</v>
      </c>
    </row>
    <row r="8" spans="1:2" ht="15.75" customHeight="1" x14ac:dyDescent="0.3">
      <c r="A8" s="61" t="s">
        <v>17</v>
      </c>
      <c r="B8" s="10">
        <v>0.15</v>
      </c>
    </row>
    <row r="9" spans="1:2" ht="15.75" customHeight="1" x14ac:dyDescent="0.3">
      <c r="A9" s="61" t="s">
        <v>18</v>
      </c>
      <c r="B9" s="10">
        <v>0.3</v>
      </c>
    </row>
    <row r="10" spans="1:2" ht="15.75" customHeight="1" x14ac:dyDescent="0.3">
      <c r="A10" s="61" t="s">
        <v>19</v>
      </c>
      <c r="B10" s="10">
        <v>0.25</v>
      </c>
    </row>
    <row r="11" spans="1:2" ht="15.75" customHeight="1" x14ac:dyDescent="0.3">
      <c r="A11" s="61" t="s">
        <v>20</v>
      </c>
      <c r="B11" s="10">
        <v>0.25</v>
      </c>
    </row>
    <row r="12" spans="1:2" ht="15.75" customHeight="1" x14ac:dyDescent="0.3">
      <c r="A12" s="61" t="s">
        <v>21</v>
      </c>
      <c r="B12" s="10">
        <v>0.25</v>
      </c>
    </row>
    <row r="13" spans="1:2" ht="15.75" customHeight="1" x14ac:dyDescent="0.3">
      <c r="A13" s="61" t="s">
        <v>22</v>
      </c>
      <c r="B13" s="10">
        <v>0.15</v>
      </c>
    </row>
    <row r="14" spans="1:2" ht="15.75" customHeight="1" x14ac:dyDescent="0.3">
      <c r="A14" s="61" t="s">
        <v>23</v>
      </c>
      <c r="B14" s="10">
        <v>0.15</v>
      </c>
    </row>
    <row r="15" spans="1:2" ht="15.75" customHeight="1" x14ac:dyDescent="0.3">
      <c r="A15" s="61" t="s">
        <v>24</v>
      </c>
      <c r="B15" s="10">
        <v>0.2</v>
      </c>
    </row>
    <row r="16" spans="1:2" ht="15.75" customHeight="1" x14ac:dyDescent="0.3">
      <c r="A16" s="61" t="s">
        <v>25</v>
      </c>
      <c r="B16" s="10">
        <v>0.15</v>
      </c>
    </row>
    <row r="17" spans="1:2" ht="15.75" customHeight="1" x14ac:dyDescent="0.3">
      <c r="A17" s="61" t="s">
        <v>26</v>
      </c>
      <c r="B17" s="10">
        <v>0.3</v>
      </c>
    </row>
    <row r="18" spans="1:2" ht="15.75" customHeight="1" x14ac:dyDescent="0.3">
      <c r="A18" s="61" t="s">
        <v>27</v>
      </c>
      <c r="B18" s="10">
        <v>0.3</v>
      </c>
    </row>
    <row r="19" spans="1:2" ht="15.75" customHeight="1" x14ac:dyDescent="0.3">
      <c r="A19" s="61" t="s">
        <v>28</v>
      </c>
      <c r="B19" s="10">
        <v>0.2</v>
      </c>
    </row>
    <row r="20" spans="1:2" ht="15.75" customHeight="1" x14ac:dyDescent="0.3">
      <c r="A20" s="61" t="s">
        <v>29</v>
      </c>
      <c r="B20" s="10">
        <v>0.15</v>
      </c>
    </row>
    <row r="21" spans="1:2" ht="15.75" customHeight="1" x14ac:dyDescent="0.3">
      <c r="A21" s="61" t="s">
        <v>30</v>
      </c>
      <c r="B21" s="10">
        <v>0.2</v>
      </c>
    </row>
    <row r="22" spans="1:2" ht="15.75" customHeight="1" x14ac:dyDescent="0.3">
      <c r="A22" s="61" t="s">
        <v>31</v>
      </c>
      <c r="B22" s="10">
        <v>0.15</v>
      </c>
    </row>
    <row r="23" spans="1:2" ht="15.75" customHeight="1" x14ac:dyDescent="0.3">
      <c r="A23" s="61" t="s">
        <v>32</v>
      </c>
      <c r="B23" s="10">
        <v>0.3</v>
      </c>
    </row>
    <row r="24" spans="1:2" ht="15.75" customHeight="1" x14ac:dyDescent="0.3">
      <c r="A24" s="61" t="s">
        <v>33</v>
      </c>
      <c r="B24" s="10">
        <v>0.15</v>
      </c>
    </row>
    <row r="25" spans="1:2" ht="15.75" customHeight="1" x14ac:dyDescent="0.3">
      <c r="A25" s="61" t="s">
        <v>34</v>
      </c>
      <c r="B25" s="10">
        <v>0.15</v>
      </c>
    </row>
    <row r="26" spans="1:2" ht="15.75" customHeight="1" x14ac:dyDescent="0.3">
      <c r="A26" s="61" t="s">
        <v>35</v>
      </c>
      <c r="B26" s="10">
        <v>0.25</v>
      </c>
    </row>
    <row r="27" spans="1:2" ht="15.75" customHeight="1" x14ac:dyDescent="0.3">
      <c r="A27" s="61" t="s">
        <v>36</v>
      </c>
      <c r="B27" s="10">
        <v>0.3</v>
      </c>
    </row>
    <row r="28" spans="1:2" ht="15.75" customHeight="1" x14ac:dyDescent="0.3">
      <c r="A28" s="61" t="s">
        <v>37</v>
      </c>
      <c r="B28" s="10">
        <v>0.25</v>
      </c>
    </row>
    <row r="29" spans="1:2" ht="15.75" customHeight="1" x14ac:dyDescent="0.3">
      <c r="A29" s="61" t="s">
        <v>38</v>
      </c>
      <c r="B29" s="10">
        <v>0.3</v>
      </c>
    </row>
    <row r="30" spans="1:2" ht="15.75" customHeight="1" x14ac:dyDescent="0.3">
      <c r="A30" s="61" t="s">
        <v>39</v>
      </c>
      <c r="B30" s="10">
        <v>0.3</v>
      </c>
    </row>
    <row r="31" spans="1:2" ht="15.75" customHeight="1" x14ac:dyDescent="0.3">
      <c r="A31" s="61" t="s">
        <v>40</v>
      </c>
      <c r="B31" s="10">
        <v>0.2</v>
      </c>
    </row>
    <row r="32" spans="1:2" ht="15.75" customHeight="1" x14ac:dyDescent="0.3">
      <c r="A32" s="61" t="s">
        <v>41</v>
      </c>
      <c r="B32" s="10">
        <v>0.15</v>
      </c>
    </row>
    <row r="33" spans="1:2" ht="15.75" customHeight="1" x14ac:dyDescent="0.3">
      <c r="A33" s="61" t="s">
        <v>42</v>
      </c>
      <c r="B33" s="10">
        <v>0.25</v>
      </c>
    </row>
    <row r="34" spans="1:2" ht="15.75" customHeight="1" x14ac:dyDescent="0.3">
      <c r="A34" s="61" t="s">
        <v>43</v>
      </c>
      <c r="B34" s="10">
        <v>0.2</v>
      </c>
    </row>
    <row r="35" spans="1:2" ht="15.75" customHeight="1" x14ac:dyDescent="0.3">
      <c r="A35" s="61" t="s">
        <v>44</v>
      </c>
      <c r="B35" s="10">
        <v>0.25</v>
      </c>
    </row>
    <row r="36" spans="1:2" ht="15.75" customHeight="1" x14ac:dyDescent="0.3">
      <c r="A36" s="62" t="s">
        <v>45</v>
      </c>
      <c r="B36" s="10">
        <v>0.15</v>
      </c>
    </row>
    <row r="37" spans="1:2" ht="15.75" customHeight="1" x14ac:dyDescent="0.3">
      <c r="A37" s="62" t="s">
        <v>46</v>
      </c>
      <c r="B37" s="10">
        <v>0.2</v>
      </c>
    </row>
    <row r="38" spans="1:2" ht="15.75" customHeight="1" x14ac:dyDescent="0.3">
      <c r="A38" s="62" t="s">
        <v>47</v>
      </c>
      <c r="B38" s="10">
        <v>0.15</v>
      </c>
    </row>
    <row r="39" spans="1:2" ht="15.75" customHeight="1" x14ac:dyDescent="0.3">
      <c r="A39" s="62" t="s">
        <v>48</v>
      </c>
      <c r="B39" s="10">
        <v>0.3</v>
      </c>
    </row>
    <row r="40" spans="1:2" ht="15.75" customHeight="1" x14ac:dyDescent="0.3">
      <c r="A40" s="62" t="s">
        <v>49</v>
      </c>
      <c r="B40" s="10">
        <v>0.15</v>
      </c>
    </row>
    <row r="41" spans="1:2" ht="15.75" customHeight="1" x14ac:dyDescent="0.3">
      <c r="A41" s="62" t="s">
        <v>50</v>
      </c>
      <c r="B41" s="10">
        <v>0.2</v>
      </c>
    </row>
    <row r="42" spans="1:2" ht="15.75" customHeight="1" x14ac:dyDescent="0.3">
      <c r="A42" s="62" t="s">
        <v>51</v>
      </c>
      <c r="B42" s="10">
        <v>0.25</v>
      </c>
    </row>
    <row r="43" spans="1:2" ht="15.75" customHeight="1" x14ac:dyDescent="0.3">
      <c r="A43" s="62" t="s">
        <v>52</v>
      </c>
      <c r="B43" s="10">
        <v>0.2</v>
      </c>
    </row>
    <row r="44" spans="1:2" ht="15.75" customHeight="1" x14ac:dyDescent="0.3">
      <c r="A44" s="62" t="s">
        <v>53</v>
      </c>
      <c r="B44" s="10">
        <v>0.25</v>
      </c>
    </row>
    <row r="45" spans="1:2" ht="15.75" customHeight="1" x14ac:dyDescent="0.3">
      <c r="A45" s="62" t="s">
        <v>54</v>
      </c>
      <c r="B45" s="10">
        <v>0.25</v>
      </c>
    </row>
    <row r="46" spans="1:2" ht="15.75" customHeight="1" x14ac:dyDescent="0.3">
      <c r="A46" s="62" t="s">
        <v>55</v>
      </c>
      <c r="B46" s="10">
        <v>0.15</v>
      </c>
    </row>
    <row r="47" spans="1:2" ht="15.75" customHeight="1" x14ac:dyDescent="0.3">
      <c r="A47" s="62" t="s">
        <v>56</v>
      </c>
      <c r="B47" s="10">
        <v>0.15</v>
      </c>
    </row>
    <row r="48" spans="1:2" ht="15.75" customHeight="1" x14ac:dyDescent="0.3">
      <c r="A48" s="62" t="s">
        <v>57</v>
      </c>
      <c r="B48" s="10">
        <v>0.25</v>
      </c>
    </row>
    <row r="49" spans="1:2" ht="15.75" customHeight="1" x14ac:dyDescent="0.3">
      <c r="A49" s="62" t="s">
        <v>58</v>
      </c>
      <c r="B49" s="10">
        <v>0.2</v>
      </c>
    </row>
    <row r="50" spans="1:2" ht="15.75" customHeight="1" x14ac:dyDescent="0.3">
      <c r="A50" s="62" t="s">
        <v>59</v>
      </c>
      <c r="B50" s="10">
        <v>0.3</v>
      </c>
    </row>
    <row r="51" spans="1:2" ht="15.75" customHeight="1" x14ac:dyDescent="0.3">
      <c r="A51" s="62" t="s">
        <v>60</v>
      </c>
      <c r="B51" s="10">
        <v>0.15</v>
      </c>
    </row>
    <row r="52" spans="1:2" ht="15.75" customHeight="1" x14ac:dyDescent="0.3">
      <c r="A52" s="62" t="s">
        <v>61</v>
      </c>
      <c r="B52" s="10">
        <v>0.15</v>
      </c>
    </row>
    <row r="53" spans="1:2" ht="15.75" customHeight="1" x14ac:dyDescent="0.3">
      <c r="A53" s="62" t="s">
        <v>62</v>
      </c>
      <c r="B53" s="10">
        <v>0.25</v>
      </c>
    </row>
    <row r="54" spans="1:2" ht="15.75" customHeight="1" x14ac:dyDescent="0.3">
      <c r="A54" s="62" t="s">
        <v>63</v>
      </c>
      <c r="B54" s="10">
        <v>0.25</v>
      </c>
    </row>
    <row r="55" spans="1:2" ht="15.75" customHeight="1" x14ac:dyDescent="0.3">
      <c r="A55" s="62" t="s">
        <v>64</v>
      </c>
      <c r="B55" s="10">
        <v>0.2</v>
      </c>
    </row>
    <row r="56" spans="1:2" ht="15.75" customHeight="1" x14ac:dyDescent="0.3">
      <c r="A56" s="62" t="s">
        <v>65</v>
      </c>
      <c r="B56" s="10">
        <v>0.25</v>
      </c>
    </row>
    <row r="57" spans="1:2" ht="15.75" customHeight="1" x14ac:dyDescent="0.3">
      <c r="A57" s="62" t="s">
        <v>66</v>
      </c>
      <c r="B57" s="10">
        <v>0.15</v>
      </c>
    </row>
    <row r="58" spans="1:2" ht="15.75" customHeight="1" x14ac:dyDescent="0.3">
      <c r="A58" s="62" t="s">
        <v>67</v>
      </c>
      <c r="B58" s="10">
        <v>0.15</v>
      </c>
    </row>
    <row r="59" spans="1:2" ht="15.75" customHeight="1" x14ac:dyDescent="0.3">
      <c r="A59" s="62" t="s">
        <v>68</v>
      </c>
      <c r="B59" s="10">
        <v>0.15</v>
      </c>
    </row>
    <row r="60" spans="1:2" ht="15.75" customHeight="1" x14ac:dyDescent="0.3">
      <c r="A60" s="62" t="s">
        <v>69</v>
      </c>
      <c r="B60" s="10">
        <v>0.25</v>
      </c>
    </row>
    <row r="61" spans="1:2" ht="15.75" customHeight="1" x14ac:dyDescent="0.3">
      <c r="A61" s="62" t="s">
        <v>70</v>
      </c>
      <c r="B61" s="10">
        <v>0.15</v>
      </c>
    </row>
    <row r="62" spans="1:2" ht="15.75" customHeight="1" x14ac:dyDescent="0.3">
      <c r="A62" s="62" t="s">
        <v>71</v>
      </c>
      <c r="B62" s="10">
        <v>0.15</v>
      </c>
    </row>
    <row r="63" spans="1:2" ht="15.75" customHeight="1" x14ac:dyDescent="0.3">
      <c r="A63" s="62" t="s">
        <v>72</v>
      </c>
      <c r="B63" s="10">
        <v>0.15</v>
      </c>
    </row>
    <row r="64" spans="1:2" ht="15.75" customHeight="1" x14ac:dyDescent="0.3">
      <c r="A64" s="62" t="s">
        <v>73</v>
      </c>
      <c r="B64" s="10">
        <v>0.2</v>
      </c>
    </row>
    <row r="65" spans="1:2" ht="15.75" customHeight="1" x14ac:dyDescent="0.3">
      <c r="A65" s="62" t="s">
        <v>74</v>
      </c>
      <c r="B65" s="10">
        <v>0.2</v>
      </c>
    </row>
    <row r="66" spans="1:2" ht="15.75" customHeight="1" x14ac:dyDescent="0.3">
      <c r="A66" s="62" t="s">
        <v>75</v>
      </c>
      <c r="B66" s="10">
        <v>0.25</v>
      </c>
    </row>
    <row r="67" spans="1:2" ht="15.75" customHeight="1" x14ac:dyDescent="0.3">
      <c r="A67" s="62" t="s">
        <v>132</v>
      </c>
      <c r="B67" s="10">
        <v>0.25</v>
      </c>
    </row>
    <row r="68" spans="1:2" ht="15.75" customHeight="1" x14ac:dyDescent="0.3">
      <c r="A68" s="62" t="s">
        <v>76</v>
      </c>
      <c r="B68" s="10">
        <v>0.25</v>
      </c>
    </row>
    <row r="69" spans="1:2" ht="15.75" customHeight="1" x14ac:dyDescent="0.3">
      <c r="A69" s="62" t="s">
        <v>77</v>
      </c>
      <c r="B69" s="10">
        <v>0.25</v>
      </c>
    </row>
    <row r="70" spans="1:2" ht="15.75" customHeight="1" x14ac:dyDescent="0.3">
      <c r="A70" s="62" t="s">
        <v>78</v>
      </c>
      <c r="B70" s="10">
        <v>0.2</v>
      </c>
    </row>
    <row r="71" spans="1:2" ht="15.75" customHeight="1" x14ac:dyDescent="0.3">
      <c r="A71" s="62" t="s">
        <v>79</v>
      </c>
      <c r="B71" s="10">
        <v>0.3</v>
      </c>
    </row>
    <row r="72" spans="1:2" ht="15.75" customHeight="1" x14ac:dyDescent="0.3">
      <c r="A72" s="62" t="s">
        <v>80</v>
      </c>
      <c r="B72" s="10">
        <v>0.3</v>
      </c>
    </row>
    <row r="73" spans="1:2" ht="15.75" customHeight="1" x14ac:dyDescent="0.3">
      <c r="A73" s="62" t="s">
        <v>81</v>
      </c>
      <c r="B73" s="10">
        <v>0.25</v>
      </c>
    </row>
    <row r="74" spans="1:2" ht="15.75" customHeight="1" x14ac:dyDescent="0.3">
      <c r="A74" s="62" t="s">
        <v>82</v>
      </c>
      <c r="B74" s="10">
        <v>0.3</v>
      </c>
    </row>
    <row r="75" spans="1:2" ht="15.75" customHeight="1" x14ac:dyDescent="0.3">
      <c r="A75" s="62" t="s">
        <v>83</v>
      </c>
      <c r="B75" s="10">
        <v>0.2</v>
      </c>
    </row>
    <row r="76" spans="1:2" ht="15.75" customHeight="1" x14ac:dyDescent="0.3">
      <c r="A76" s="62" t="s">
        <v>84</v>
      </c>
      <c r="B76" s="10">
        <v>0.25</v>
      </c>
    </row>
    <row r="77" spans="1:2" ht="15.75" customHeight="1" x14ac:dyDescent="0.3">
      <c r="A77" s="62" t="s">
        <v>85</v>
      </c>
      <c r="B77" s="10">
        <v>0.15</v>
      </c>
    </row>
    <row r="78" spans="1:2" ht="15.75" customHeight="1" x14ac:dyDescent="0.3">
      <c r="A78" s="62" t="s">
        <v>86</v>
      </c>
      <c r="B78" s="10">
        <v>0.2</v>
      </c>
    </row>
    <row r="79" spans="1:2" ht="15.75" customHeight="1" x14ac:dyDescent="0.3">
      <c r="A79" s="62" t="s">
        <v>87</v>
      </c>
      <c r="B79" s="10">
        <v>0.2</v>
      </c>
    </row>
    <row r="80" spans="1:2" ht="15.75" customHeight="1" x14ac:dyDescent="0.3">
      <c r="A80" s="62" t="s">
        <v>88</v>
      </c>
      <c r="B80" s="10">
        <v>0.25</v>
      </c>
    </row>
    <row r="81" spans="1:2" ht="15.75" customHeight="1" x14ac:dyDescent="0.3">
      <c r="A81" s="62" t="s">
        <v>89</v>
      </c>
      <c r="B81" s="10">
        <v>0.2</v>
      </c>
    </row>
    <row r="82" spans="1:2" ht="15.75" customHeight="1" x14ac:dyDescent="0.3">
      <c r="A82" s="62" t="s">
        <v>90</v>
      </c>
      <c r="B82" s="10">
        <v>0.2</v>
      </c>
    </row>
    <row r="83" spans="1:2" ht="15.75" customHeight="1" x14ac:dyDescent="0.3">
      <c r="A83" s="62" t="s">
        <v>91</v>
      </c>
      <c r="B83" s="10">
        <v>0.15</v>
      </c>
    </row>
    <row r="84" spans="1:2" ht="15.75" customHeight="1" x14ac:dyDescent="0.3">
      <c r="A84" s="62" t="s">
        <v>92</v>
      </c>
      <c r="B84" s="10">
        <v>0.25</v>
      </c>
    </row>
    <row r="85" spans="1:2" ht="15.75" customHeight="1" x14ac:dyDescent="0.3">
      <c r="A85" s="62" t="s">
        <v>93</v>
      </c>
      <c r="B85" s="10">
        <v>0.2</v>
      </c>
    </row>
    <row r="86" spans="1:2" ht="15.75" customHeight="1" x14ac:dyDescent="0.3">
      <c r="A86" s="62" t="s">
        <v>94</v>
      </c>
      <c r="B86" s="10">
        <v>0.2</v>
      </c>
    </row>
    <row r="87" spans="1:2" ht="15.75" customHeight="1" x14ac:dyDescent="0.3">
      <c r="A87" s="62" t="s">
        <v>95</v>
      </c>
      <c r="B87" s="10">
        <v>0.15</v>
      </c>
    </row>
    <row r="88" spans="1:2" ht="15.75" customHeight="1" x14ac:dyDescent="0.3">
      <c r="A88" s="62" t="s">
        <v>96</v>
      </c>
      <c r="B88" s="10">
        <v>0.15</v>
      </c>
    </row>
    <row r="89" spans="1:2" ht="15.75" customHeight="1" x14ac:dyDescent="0.3">
      <c r="A89" s="62" t="s">
        <v>97</v>
      </c>
      <c r="B89" s="10">
        <v>0.15</v>
      </c>
    </row>
    <row r="90" spans="1:2" ht="15.75" customHeight="1" x14ac:dyDescent="0.3">
      <c r="A90" s="62" t="s">
        <v>153</v>
      </c>
      <c r="B90" s="10">
        <v>0.15</v>
      </c>
    </row>
    <row r="91" spans="1:2" ht="15.75" customHeight="1" x14ac:dyDescent="0.3">
      <c r="A91" s="62" t="s">
        <v>98</v>
      </c>
      <c r="B91" s="10">
        <v>0.3</v>
      </c>
    </row>
    <row r="92" spans="1:2" ht="15.75" customHeight="1" x14ac:dyDescent="0.3">
      <c r="A92" s="62" t="s">
        <v>99</v>
      </c>
      <c r="B92" s="10">
        <v>0.2</v>
      </c>
    </row>
    <row r="93" spans="1:2" ht="15.75" customHeight="1" x14ac:dyDescent="0.3">
      <c r="A93" s="62" t="s">
        <v>100</v>
      </c>
      <c r="B93" s="10">
        <v>0.2</v>
      </c>
    </row>
    <row r="94" spans="1:2" ht="15.75" customHeight="1" x14ac:dyDescent="0.3">
      <c r="A94" s="62" t="s">
        <v>101</v>
      </c>
      <c r="B94" s="10">
        <v>0.2</v>
      </c>
    </row>
    <row r="95" spans="1:2" ht="15.75" customHeight="1" x14ac:dyDescent="0.3">
      <c r="A95" s="62" t="s">
        <v>102</v>
      </c>
      <c r="B95" s="10">
        <v>0.2</v>
      </c>
    </row>
    <row r="96" spans="1:2" ht="15.75" customHeight="1" x14ac:dyDescent="0.3">
      <c r="A96" s="62" t="s">
        <v>103</v>
      </c>
      <c r="B96" s="10">
        <v>0.3</v>
      </c>
    </row>
    <row r="97" spans="1:2" ht="15.75" customHeight="1" x14ac:dyDescent="0.3">
      <c r="A97" s="62" t="s">
        <v>104</v>
      </c>
      <c r="B97" s="10">
        <v>0.15</v>
      </c>
    </row>
    <row r="98" spans="1:2" ht="15.75" customHeight="1" x14ac:dyDescent="0.3">
      <c r="A98" s="62" t="s">
        <v>105</v>
      </c>
      <c r="B98" s="10">
        <v>0.25</v>
      </c>
    </row>
    <row r="99" spans="1:2" ht="15.75" customHeight="1" x14ac:dyDescent="0.3">
      <c r="A99" s="62" t="s">
        <v>106</v>
      </c>
      <c r="B99" s="10">
        <v>0.15</v>
      </c>
    </row>
    <row r="100" spans="1:2" ht="15.75" customHeight="1" x14ac:dyDescent="0.3">
      <c r="A100" s="62" t="s">
        <v>107</v>
      </c>
      <c r="B100" s="10">
        <v>0.25</v>
      </c>
    </row>
    <row r="101" spans="1:2" ht="15.75" customHeight="1" x14ac:dyDescent="0.3">
      <c r="A101" s="62" t="s">
        <v>108</v>
      </c>
      <c r="B101" s="10">
        <v>0.15</v>
      </c>
    </row>
    <row r="102" spans="1:2" ht="15.75" customHeight="1" x14ac:dyDescent="0.3">
      <c r="A102" s="62" t="s">
        <v>109</v>
      </c>
      <c r="B102" s="10">
        <v>0.15</v>
      </c>
    </row>
  </sheetData>
  <phoneticPr fontId="9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"/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/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?mso-contentType ?>
<SharedContentType xmlns="Microsoft.SharePoint.Taxonomy.ContentTypeSync" SourceId="7ef604a7-ebc4-47af-96e9-7f1ad444f50a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RL xmlns="http://schemas.microsoft.com/sharepoint/v3">
      <Url xsi:nil="true"/>
      <Description xsi:nil="true"/>
    </URL>
    <File_x0020_Category xmlns="16f00c2e-ac5c-418b-9f13-a0771dbd417d"/>
    <_dlc_DocId xmlns="16f00c2e-ac5c-418b-9f13-a0771dbd417d">CONNECT-101-143</_dlc_DocId>
    <_dlc_DocIdUrl xmlns="16f00c2e-ac5c-418b-9f13-a0771dbd417d">
      <Url>https://connect.ncdot.gov/projects/Roadway/_layouts/DocIdRedir.aspx?ID=CONNECT-101-143</Url>
      <Description>CONNECT-101-143</Description>
    </_dlc_DocIdUrl>
    <_dlc_DocIdPersistId xmlns="16f00c2e-ac5c-418b-9f13-a0771dbd417d">false</_dlc_DocIdPersistId>
    <IconOverlay xmlns="http://schemas.microsoft.com/sharepoint/v4" xsi:nil="true"/>
    <Resource_x0020_Type xmlns="e40113cf-0a6f-4a40-bde8-8c0d9f831fc8">Forms</Resource_x0020_Type>
    <Archived xmlns="e40113cf-0a6f-4a40-bde8-8c0d9f831fc8">false</Archived>
    <Date_x0020_of_x0020_Memo xmlns="e40113cf-0a6f-4a40-bde8-8c0d9f831fc8">2024-10-15T04:00:00+00:00</Date_x0020_of_x0020_Memo>
    <Page xmlns="e40113cf-0a6f-4a40-bde8-8c0d9f831fc8" xsi:nil="true"/>
    <Groups xmlns="e40113cf-0a6f-4a40-bde8-8c0d9f831fc8">Design</Groups>
  </documentManagement>
</p:properties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F2E795E54B494984D981AEDF61972F" ma:contentTypeVersion="30" ma:contentTypeDescription="Create a new document." ma:contentTypeScope="" ma:versionID="205292596d2715f2c8baa936ca1777bc">
  <xsd:schema xmlns:xsd="http://www.w3.org/2001/XMLSchema" xmlns:xs="http://www.w3.org/2001/XMLSchema" xmlns:p="http://schemas.microsoft.com/office/2006/metadata/properties" xmlns:ns1="http://schemas.microsoft.com/sharepoint/v3" xmlns:ns2="e40113cf-0a6f-4a40-bde8-8c0d9f831fc8" xmlns:ns3="16f00c2e-ac5c-418b-9f13-a0771dbd417d" xmlns:ns4="a5b864cb-7915-4493-b702-ad0b49b4414f" xmlns:ns5="http://schemas.microsoft.com/sharepoint/v4" targetNamespace="http://schemas.microsoft.com/office/2006/metadata/properties" ma:root="true" ma:fieldsID="dde8578675c585f36bce559d6db74dc4" ns1:_="" ns2:_="" ns3:_="" ns4:_="" ns5:_="">
    <xsd:import namespace="http://schemas.microsoft.com/sharepoint/v3"/>
    <xsd:import namespace="e40113cf-0a6f-4a40-bde8-8c0d9f831fc8"/>
    <xsd:import namespace="16f00c2e-ac5c-418b-9f13-a0771dbd417d"/>
    <xsd:import namespace="a5b864cb-7915-4493-b702-ad0b49b4414f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Resource_x0020_Type"/>
                <xsd:element ref="ns2:Groups" minOccurs="0"/>
                <xsd:element ref="ns2:Date_x0020_of_x0020_Memo" minOccurs="0"/>
                <xsd:element ref="ns2:Page" minOccurs="0"/>
                <xsd:element ref="ns3:_dlc_DocId" minOccurs="0"/>
                <xsd:element ref="ns3:_dlc_DocIdUrl" minOccurs="0"/>
                <xsd:element ref="ns3:_dlc_DocIdPersistId" minOccurs="0"/>
                <xsd:element ref="ns3:File_x0020_Category" minOccurs="0"/>
                <xsd:element ref="ns1:URL" minOccurs="0"/>
                <xsd:element ref="ns4:SharedWithUsers" minOccurs="0"/>
                <xsd:element ref="ns2:Archived" minOccurs="0"/>
                <xsd:element ref="ns5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URL" ma:index="16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0113cf-0a6f-4a40-bde8-8c0d9f831fc8" elementFormDefault="qualified">
    <xsd:import namespace="http://schemas.microsoft.com/office/2006/documentManagement/types"/>
    <xsd:import namespace="http://schemas.microsoft.com/office/infopath/2007/PartnerControls"/>
    <xsd:element name="Resource_x0020_Type" ma:index="8" ma:displayName="Resource Type" ma:format="RadioButtons" ma:internalName="Resource_x0020_Type">
      <xsd:simpleType>
        <xsd:restriction base="dms:Choice">
          <xsd:enumeration value="Forms"/>
          <xsd:enumeration value="General"/>
          <xsd:enumeration value="Guidelines"/>
          <xsd:enumeration value="Information"/>
          <xsd:enumeration value="Manuals"/>
          <xsd:enumeration value="Minutes"/>
          <xsd:enumeration value="Policy Memos"/>
          <xsd:enumeration value="Surplus R/W Disposal &amp; CA Review"/>
          <xsd:enumeration value="L&amp;E"/>
          <xsd:enumeration value="Archived"/>
          <xsd:enumeration value="Training"/>
        </xsd:restriction>
      </xsd:simpleType>
    </xsd:element>
    <xsd:element name="Groups" ma:index="9" nillable="true" ma:displayName="Groups" ma:format="RadioButtons" ma:internalName="Groups">
      <xsd:simpleType>
        <xsd:restriction base="dms:Choice">
          <xsd:enumeration value="Administrative"/>
          <xsd:enumeration value="CADD"/>
          <xsd:enumeration value="Design"/>
          <xsd:enumeration value="Geotech"/>
          <xsd:enumeration value="Guardrail"/>
          <xsd:enumeration value="Hydro"/>
          <xsd:enumeration value="Pavement"/>
          <xsd:enumeration value="Plan Permit Process"/>
          <xsd:enumeration value="Right of Way"/>
          <xsd:enumeration value="SAPW"/>
          <xsd:enumeration value="Structures"/>
          <xsd:enumeration value="Utilities"/>
        </xsd:restriction>
      </xsd:simpleType>
    </xsd:element>
    <xsd:element name="Date_x0020_of_x0020_Memo" ma:index="10" nillable="true" ma:displayName="Date" ma:format="DateOnly" ma:internalName="Date_x0020_of_x0020_Memo">
      <xsd:simpleType>
        <xsd:restriction base="dms:DateTime"/>
      </xsd:simpleType>
    </xsd:element>
    <xsd:element name="Page" ma:index="11" nillable="true" ma:displayName="Page" ma:internalName="Page">
      <xsd:simpleType>
        <xsd:restriction base="dms:Text">
          <xsd:maxLength value="255"/>
        </xsd:restriction>
      </xsd:simpleType>
    </xsd:element>
    <xsd:element name="Archived" ma:index="18" nillable="true" ma:displayName="Archived" ma:default="0" ma:internalName="Archiv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f00c2e-ac5c-418b-9f13-a0771dbd417d" elementFormDefault="qualified">
    <xsd:import namespace="http://schemas.microsoft.com/office/2006/documentManagement/types"/>
    <xsd:import namespace="http://schemas.microsoft.com/office/infopath/2007/PartnerControls"/>
    <xsd:element name="_dlc_DocId" ma:index="1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4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File_x0020_Category" ma:index="15" nillable="true" ma:displayName="File Category" ma:description="For downloadable files and documents. Used by Content Query Web Part." ma:internalName="File_x0020_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Featured"/>
                    <xsd:enumeration value="Manual"/>
                    <xsd:enumeration value="Application"/>
                    <xsd:enumeration value="Spanish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b864cb-7915-4493-b702-ad0b49b4414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9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93B7A9-94FD-465B-B501-A87274141FF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72B6784-5B1B-4A86-9C4C-844025A90129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35C27252-D20E-4C70-9EB3-DF1B306BEC8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8CF9217-FC6F-4010-9F7A-AD79D949B4A3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2D02BF73-9449-4D00-8849-CF1C805C6D1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6b132437-1b39-41f2-912f-8071e1a1e908"/>
    <ds:schemaRef ds:uri="16f00c2e-ac5c-418b-9f13-a0771dbd417d"/>
    <ds:schemaRef ds:uri="http://schemas.microsoft.com/sharepoint/v4"/>
  </ds:schemaRefs>
</ds:datastoreItem>
</file>

<file path=customXml/itemProps6.xml><?xml version="1.0" encoding="utf-8"?>
<ds:datastoreItem xmlns:ds="http://schemas.openxmlformats.org/officeDocument/2006/customXml" ds:itemID="{896EBF35-FCDF-41A1-92C5-E23853C23E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Balance Sheet</vt:lpstr>
      <vt:lpstr>Subtotals</vt:lpstr>
      <vt:lpstr>2 Subtotals</vt:lpstr>
      <vt:lpstr>Balance Sheet From Sheet Totals</vt:lpstr>
      <vt:lpstr>County</vt:lpstr>
      <vt:lpstr>Sheet1</vt:lpstr>
      <vt:lpstr>Sheet2</vt:lpstr>
      <vt:lpstr>NC_Counties</vt:lpstr>
      <vt:lpstr>'2 Subtotals'!Print_Area</vt:lpstr>
      <vt:lpstr>'Balance Sheet'!Print_Area</vt:lpstr>
      <vt:lpstr>'Balance Sheet From Sheet Totals'!Print_Area</vt:lpstr>
      <vt:lpstr>Subtotals!Print_Area</vt:lpstr>
    </vt:vector>
  </TitlesOfParts>
  <Company>NCDOT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Earthwork Excel Balance Sheet</dc:title>
  <dc:creator>WJackson</dc:creator>
  <cp:lastModifiedBy>Moore, Jason</cp:lastModifiedBy>
  <cp:lastPrinted>2024-09-18T15:14:26Z</cp:lastPrinted>
  <dcterms:created xsi:type="dcterms:W3CDTF">2000-10-02T18:31:28Z</dcterms:created>
  <dcterms:modified xsi:type="dcterms:W3CDTF">2024-10-15T13:47:50Z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CONNECT-101-143</vt:lpwstr>
  </property>
  <property fmtid="{D5CDD505-2E9C-101B-9397-08002B2CF9AE}" pid="3" name="_dlc_DocIdItemGuid">
    <vt:lpwstr>eefc366b-d5ce-4675-9a87-0e0f60d059da</vt:lpwstr>
  </property>
  <property fmtid="{D5CDD505-2E9C-101B-9397-08002B2CF9AE}" pid="4" name="_dlc_DocIdUrl">
    <vt:lpwstr>https://connect.ncdot.gov/projects/Roadway/_layouts/DocIdRedir.aspx?ID=CONNECT-101-143, CONNECT-101-143</vt:lpwstr>
  </property>
  <property fmtid="{D5CDD505-2E9C-101B-9397-08002B2CF9AE}" pid="5" name="Type of Training">
    <vt:lpwstr>Microstation &amp; Geopak</vt:lpwstr>
  </property>
  <property fmtid="{D5CDD505-2E9C-101B-9397-08002B2CF9AE}" pid="6" name="display_urn:schemas-microsoft-com:office:office#Editor">
    <vt:lpwstr>Thammavong, Sayloung O</vt:lpwstr>
  </property>
  <property fmtid="{D5CDD505-2E9C-101B-9397-08002B2CF9AE}" pid="7" name="xd_Signature">
    <vt:lpwstr/>
  </property>
  <property fmtid="{D5CDD505-2E9C-101B-9397-08002B2CF9AE}" pid="8" name="Order">
    <vt:r8>9900</vt:r8>
  </property>
  <property fmtid="{D5CDD505-2E9C-101B-9397-08002B2CF9AE}" pid="9" name="TemplateUrl">
    <vt:lpwstr/>
  </property>
  <property fmtid="{D5CDD505-2E9C-101B-9397-08002B2CF9AE}" pid="10" name="xd_ProgID">
    <vt:lpwstr/>
  </property>
  <property fmtid="{D5CDD505-2E9C-101B-9397-08002B2CF9AE}" pid="11" name="_dlc_DocIdPersistId">
    <vt:lpwstr/>
  </property>
  <property fmtid="{D5CDD505-2E9C-101B-9397-08002B2CF9AE}" pid="12" name="display_urn:schemas-microsoft-com:office:office#Author">
    <vt:lpwstr>Thammavong, Sayloung O</vt:lpwstr>
  </property>
  <property fmtid="{D5CDD505-2E9C-101B-9397-08002B2CF9AE}" pid="13" name="ContentTypeId">
    <vt:lpwstr>0x010100A5F2E795E54B494984D981AEDF61972F</vt:lpwstr>
  </property>
</Properties>
</file>