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15" yWindow="285" windowWidth="18870" windowHeight="10440"/>
  </bookViews>
  <sheets>
    <sheet name="Scenario Indirect Effects " sheetId="1" r:id="rId1"/>
    <sheet name="Sheet2" sheetId="2" r:id="rId2"/>
    <sheet name="Sheet3" sheetId="3" r:id="rId3"/>
  </sheets>
  <definedNames>
    <definedName name="_xlnm.Print_Area" localSheetId="0">'Scenario Indirect Effects '!$A$2:$I$11</definedName>
    <definedName name="_xlnm.Print_Area" localSheetId="1">Sheet2!#REF!</definedName>
    <definedName name="Z_00A9ACAB_CBF9_417A_ADF1_9B826D40D762_.wvu.PrintArea" localSheetId="0" hidden="1">'Scenario Indirect Effects '!$A$2:$L$10</definedName>
    <definedName name="Z_03D55098_D287_4D80_8821_0B7C598C81B3_.wvu.PrintArea" localSheetId="0" hidden="1">'Scenario Indirect Effects '!$A$2:$L$10</definedName>
  </definedNames>
  <calcPr calcId="145621"/>
  <customWorkbookViews>
    <customWorkbookView name="Gurganus, Stephen J (Steve) - HEU - Personal View" guid="{03D55098-D287-4D80-8821-0B7C598C81B3}" mergeInterval="0" personalView="1" maximized="1" windowWidth="1276" windowHeight="799" activeSheetId="1"/>
    <customWorkbookView name="Adam Migliore Meyer - Personal View" guid="{00A9ACAB-CBF9-417A-ADF1-9B826D40D762}" mergeInterval="0" personalView="1" maximized="1" windowWidth="1680" windowHeight="825" activeSheetId="1"/>
  </customWorkbookViews>
</workbook>
</file>

<file path=xl/calcChain.xml><?xml version="1.0" encoding="utf-8"?>
<calcChain xmlns="http://schemas.openxmlformats.org/spreadsheetml/2006/main">
  <c r="H22" i="1" l="1"/>
  <c r="H21" i="1"/>
  <c r="H20" i="1"/>
  <c r="H19" i="1"/>
  <c r="G22" i="1"/>
  <c r="G21" i="1"/>
  <c r="G20" i="1"/>
  <c r="G19" i="1"/>
  <c r="F22" i="1"/>
  <c r="F21" i="1"/>
  <c r="F20" i="1"/>
  <c r="F19" i="1"/>
  <c r="E22" i="1"/>
  <c r="E21" i="1"/>
  <c r="E20" i="1"/>
  <c r="E19" i="1"/>
  <c r="D22" i="1"/>
  <c r="D21" i="1"/>
  <c r="D20" i="1"/>
  <c r="D19" i="1"/>
  <c r="C22" i="1"/>
  <c r="C21" i="1"/>
  <c r="C20" i="1"/>
  <c r="C19" i="1"/>
  <c r="H18" i="1"/>
  <c r="G18" i="1"/>
  <c r="F18" i="1"/>
  <c r="E18" i="1"/>
  <c r="D18" i="1"/>
  <c r="C18" i="1"/>
  <c r="B22" i="1"/>
  <c r="B21" i="1"/>
  <c r="B20" i="1"/>
  <c r="B18" i="1"/>
  <c r="B19" i="1"/>
  <c r="H17" i="1" l="1"/>
  <c r="I22" i="1" l="1"/>
  <c r="K7" i="1" l="1"/>
  <c r="I7" i="1" s="1"/>
  <c r="K8" i="1"/>
  <c r="I8" i="1" s="1"/>
  <c r="K9" i="1"/>
  <c r="I9" i="1" s="1"/>
  <c r="K5" i="1"/>
  <c r="I5" i="1" s="1"/>
  <c r="K6" i="1"/>
  <c r="I6" i="1" s="1"/>
</calcChain>
</file>

<file path=xl/sharedStrings.xml><?xml version="1.0" encoding="utf-8"?>
<sst xmlns="http://schemas.openxmlformats.org/spreadsheetml/2006/main" count="59" uniqueCount="42">
  <si>
    <t>Rating</t>
  </si>
  <si>
    <t>Water/Sewer Availability</t>
  </si>
  <si>
    <t>Market for Development</t>
  </si>
  <si>
    <t>Public Policy</t>
  </si>
  <si>
    <t>&gt; 3% annual population growth</t>
  </si>
  <si>
    <t>Development activity abundant</t>
  </si>
  <si>
    <t>Development activity lacking</t>
  </si>
  <si>
    <t>More stringent; growth management</t>
  </si>
  <si>
    <t>Less stringent; no growth management</t>
  </si>
  <si>
    <t xml:space="preserve"> </t>
  </si>
  <si>
    <t>More Concern</t>
  </si>
  <si>
    <t>Less Concern</t>
  </si>
  <si>
    <t>No population growth or decline</t>
  </si>
  <si>
    <t>Available Land</t>
  </si>
  <si>
    <t>Forecasted Population Growth</t>
  </si>
  <si>
    <t>Forecasted Employment Growth</t>
  </si>
  <si>
    <t>Total</t>
  </si>
  <si>
    <t>Indirect Screening Estimation Calculator</t>
  </si>
  <si>
    <t>Result</t>
  </si>
  <si>
    <t>No new Jobs or Job Losses</t>
  </si>
  <si>
    <t>&gt; 3% increase New Jobs Expected</t>
  </si>
  <si>
    <t>Services available [muni 100%; county 20% of area]</t>
  </si>
  <si>
    <t>-2 - 3</t>
  </si>
  <si>
    <t>24 - 29</t>
  </si>
  <si>
    <t>17 - 23</t>
  </si>
  <si>
    <t>4 - 9</t>
  </si>
  <si>
    <t>10 - 16</t>
  </si>
  <si>
    <t>Range</t>
  </si>
  <si>
    <t>High</t>
  </si>
  <si>
    <t>Medium</t>
  </si>
  <si>
    <t>Medium-High</t>
  </si>
  <si>
    <t>Medium-Low</t>
  </si>
  <si>
    <t>Low</t>
  </si>
  <si>
    <t>X</t>
  </si>
  <si>
    <t>Notable Environmental Features</t>
  </si>
  <si>
    <t>Notable Feature(s): Abundant / More Sensitive</t>
  </si>
  <si>
    <t>Limited or no service available now or in future</t>
  </si>
  <si>
    <t>Notable Feature(s): Minimal / Less Sensitive</t>
  </si>
  <si>
    <t>0 - 9% of available land*</t>
  </si>
  <si>
    <t>*Refer to Product 1 Procedure for rating descriptions</t>
  </si>
  <si>
    <t>40% or greater of available land*</t>
  </si>
  <si>
    <t>Product 1: CTP - ICE Plan-Level Existing Conditions Matrix: Eden CTP Study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</si>
</sst>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\X;_(* \(#,##0.0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b/>
      <sz val="16"/>
      <color indexed="14"/>
      <name val="Times New Roman"/>
      <family val="1"/>
    </font>
    <font>
      <b/>
      <sz val="20"/>
      <color indexed="12"/>
      <name val="Times New Roman"/>
      <family val="1"/>
    </font>
    <font>
      <b/>
      <sz val="16"/>
      <color indexed="57"/>
      <name val="Times New Roman"/>
      <family val="1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EECE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6" fillId="0" borderId="0" xfId="0" applyFont="1"/>
    <xf numFmtId="16" fontId="16" fillId="0" borderId="0" xfId="0" quotePrefix="1" applyNumberFormat="1" applyFont="1"/>
    <xf numFmtId="0" fontId="16" fillId="0" borderId="0" xfId="0" quotePrefix="1" applyFont="1"/>
    <xf numFmtId="0" fontId="10" fillId="0" borderId="0" xfId="0" applyFont="1" applyAlignment="1"/>
    <xf numFmtId="0" fontId="1" fillId="0" borderId="0" xfId="0" applyFont="1"/>
    <xf numFmtId="0" fontId="14" fillId="0" borderId="0" xfId="0" applyFont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Border="1"/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2" fillId="2" borderId="18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top" wrapText="1"/>
    </xf>
    <xf numFmtId="0" fontId="13" fillId="3" borderId="1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64" fontId="9" fillId="5" borderId="25" xfId="0" applyNumberFormat="1" applyFont="1" applyFill="1" applyBorder="1" applyAlignment="1">
      <alignment horizontal="center" vertical="center"/>
    </xf>
    <xf numFmtId="0" fontId="0" fillId="5" borderId="0" xfId="0" applyFill="1"/>
    <xf numFmtId="0" fontId="12" fillId="2" borderId="2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ECE1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42</xdr:row>
      <xdr:rowOff>0</xdr:rowOff>
    </xdr:from>
    <xdr:to>
      <xdr:col>0</xdr:col>
      <xdr:colOff>361950</xdr:colOff>
      <xdr:row>42</xdr:row>
      <xdr:rowOff>0</xdr:rowOff>
    </xdr:to>
    <xdr:sp macro="" textlink="">
      <xdr:nvSpPr>
        <xdr:cNvPr id="1826" name="AutoShape 20"/>
        <xdr:cNvSpPr>
          <a:spLocks noChangeAspect="1" noChangeArrowheads="1"/>
        </xdr:cNvSpPr>
      </xdr:nvSpPr>
      <xdr:spPr bwMode="auto">
        <a:xfrm>
          <a:off x="228600" y="11734800"/>
          <a:ext cx="13335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33333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42</xdr:row>
      <xdr:rowOff>0</xdr:rowOff>
    </xdr:from>
    <xdr:to>
      <xdr:col>0</xdr:col>
      <xdr:colOff>361950</xdr:colOff>
      <xdr:row>42</xdr:row>
      <xdr:rowOff>0</xdr:rowOff>
    </xdr:to>
    <xdr:sp macro="" textlink="">
      <xdr:nvSpPr>
        <xdr:cNvPr id="1827" name="AutoShape 21"/>
        <xdr:cNvSpPr>
          <a:spLocks noChangeAspect="1" noChangeArrowheads="1"/>
        </xdr:cNvSpPr>
      </xdr:nvSpPr>
      <xdr:spPr bwMode="auto">
        <a:xfrm>
          <a:off x="228600" y="11734800"/>
          <a:ext cx="13335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33333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42</xdr:row>
      <xdr:rowOff>0</xdr:rowOff>
    </xdr:from>
    <xdr:to>
      <xdr:col>0</xdr:col>
      <xdr:colOff>285750</xdr:colOff>
      <xdr:row>42</xdr:row>
      <xdr:rowOff>0</xdr:rowOff>
    </xdr:to>
    <xdr:sp macro="" textlink="">
      <xdr:nvSpPr>
        <xdr:cNvPr id="1828" name="Line 22"/>
        <xdr:cNvSpPr>
          <a:spLocks noChangeShapeType="1"/>
        </xdr:cNvSpPr>
      </xdr:nvSpPr>
      <xdr:spPr bwMode="auto">
        <a:xfrm>
          <a:off x="285750" y="11734800"/>
          <a:ext cx="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285750</xdr:colOff>
      <xdr:row>42</xdr:row>
      <xdr:rowOff>0</xdr:rowOff>
    </xdr:from>
    <xdr:to>
      <xdr:col>0</xdr:col>
      <xdr:colOff>285750</xdr:colOff>
      <xdr:row>42</xdr:row>
      <xdr:rowOff>0</xdr:rowOff>
    </xdr:to>
    <xdr:sp macro="" textlink="">
      <xdr:nvSpPr>
        <xdr:cNvPr id="1829" name="Line 23"/>
        <xdr:cNvSpPr>
          <a:spLocks noChangeShapeType="1"/>
        </xdr:cNvSpPr>
      </xdr:nvSpPr>
      <xdr:spPr bwMode="auto">
        <a:xfrm flipV="1">
          <a:off x="285750" y="11734800"/>
          <a:ext cx="0" cy="0"/>
        </a:xfrm>
        <a:prstGeom prst="line">
          <a:avLst/>
        </a:prstGeom>
        <a:noFill/>
        <a:ln w="9525">
          <a:solidFill>
            <a:srgbClr val="96969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483577</xdr:colOff>
      <xdr:row>1</xdr:row>
      <xdr:rowOff>51288</xdr:rowOff>
    </xdr:from>
    <xdr:to>
      <xdr:col>12</xdr:col>
      <xdr:colOff>7327</xdr:colOff>
      <xdr:row>2</xdr:row>
      <xdr:rowOff>359019</xdr:rowOff>
    </xdr:to>
    <xdr:grpSp>
      <xdr:nvGrpSpPr>
        <xdr:cNvPr id="9" name="Group 8"/>
        <xdr:cNvGrpSpPr/>
      </xdr:nvGrpSpPr>
      <xdr:grpSpPr>
        <a:xfrm>
          <a:off x="12267363" y="228181"/>
          <a:ext cx="3265714" cy="688731"/>
          <a:chOff x="11968006" y="228181"/>
          <a:chExt cx="3265714" cy="688731"/>
        </a:xfrm>
      </xdr:grpSpPr>
      <xdr:cxnSp macro="">
        <xdr:nvCxnSpPr>
          <xdr:cNvPr id="7" name="Straight Arrow Connector 6"/>
          <xdr:cNvCxnSpPr/>
        </xdr:nvCxnSpPr>
        <xdr:spPr bwMode="auto">
          <a:xfrm flipH="1">
            <a:off x="11968006" y="557893"/>
            <a:ext cx="1839057" cy="0"/>
          </a:xfrm>
          <a:prstGeom prst="straightConnector1">
            <a:avLst/>
          </a:prstGeom>
          <a:solidFill>
            <a:srgbClr val="090000"/>
          </a:solidFill>
          <a:ln w="38100" cap="flat" cmpd="sng" algn="ctr">
            <a:solidFill>
              <a:schemeClr val="accent1"/>
            </a:solidFill>
            <a:prstDash val="solid"/>
            <a:round/>
            <a:headEnd type="none" w="med" len="med"/>
            <a:tailEnd type="arrow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8" name="TextBox 7"/>
          <xdr:cNvSpPr txBox="1"/>
        </xdr:nvSpPr>
        <xdr:spPr>
          <a:xfrm>
            <a:off x="13770429" y="228181"/>
            <a:ext cx="1463291" cy="688731"/>
          </a:xfrm>
          <a:prstGeom prst="rect">
            <a:avLst/>
          </a:prstGeom>
          <a:solidFill>
            <a:schemeClr val="lt1"/>
          </a:solidFill>
          <a:ln w="38100" cmpd="sng"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Copy &amp;</a:t>
            </a:r>
            <a:r>
              <a:rPr lang="en-US" sz="1100" baseline="0"/>
              <a:t> Paste the table directly into your report.</a:t>
            </a:r>
            <a:endParaRPr lang="en-US" sz="1100"/>
          </a:p>
        </xdr:txBody>
      </xdr:sp>
    </xdr:grpSp>
    <xdr:clientData/>
  </xdr:twoCellAnchor>
  <xdr:twoCellAnchor>
    <xdr:from>
      <xdr:col>8</xdr:col>
      <xdr:colOff>136072</xdr:colOff>
      <xdr:row>15</xdr:row>
      <xdr:rowOff>136071</xdr:rowOff>
    </xdr:from>
    <xdr:to>
      <xdr:col>10</xdr:col>
      <xdr:colOff>1333500</xdr:colOff>
      <xdr:row>18</xdr:row>
      <xdr:rowOff>105833</xdr:rowOff>
    </xdr:to>
    <xdr:grpSp>
      <xdr:nvGrpSpPr>
        <xdr:cNvPr id="22" name="Group 21"/>
        <xdr:cNvGrpSpPr/>
      </xdr:nvGrpSpPr>
      <xdr:grpSpPr>
        <a:xfrm>
          <a:off x="10531929" y="6871607"/>
          <a:ext cx="3265714" cy="840619"/>
          <a:chOff x="11968006" y="228181"/>
          <a:chExt cx="3265714" cy="835760"/>
        </a:xfrm>
      </xdr:grpSpPr>
      <xdr:cxnSp macro="">
        <xdr:nvCxnSpPr>
          <xdr:cNvPr id="23" name="Straight Arrow Connector 22"/>
          <xdr:cNvCxnSpPr/>
        </xdr:nvCxnSpPr>
        <xdr:spPr bwMode="auto">
          <a:xfrm flipH="1">
            <a:off x="11968006" y="557893"/>
            <a:ext cx="1839057" cy="0"/>
          </a:xfrm>
          <a:prstGeom prst="straightConnector1">
            <a:avLst/>
          </a:prstGeom>
          <a:solidFill>
            <a:srgbClr val="090000"/>
          </a:solidFill>
          <a:ln w="38100" cap="flat" cmpd="sng" algn="ctr">
            <a:solidFill>
              <a:schemeClr val="accent1"/>
            </a:solidFill>
            <a:prstDash val="solid"/>
            <a:round/>
            <a:headEnd type="none" w="med" len="med"/>
            <a:tailEnd type="arrow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24" name="TextBox 23"/>
          <xdr:cNvSpPr txBox="1"/>
        </xdr:nvSpPr>
        <xdr:spPr>
          <a:xfrm>
            <a:off x="13770429" y="228181"/>
            <a:ext cx="1463291" cy="835760"/>
          </a:xfrm>
          <a:prstGeom prst="rect">
            <a:avLst/>
          </a:prstGeom>
          <a:solidFill>
            <a:schemeClr val="lt1"/>
          </a:solidFill>
          <a:ln w="38100" cmpd="sng">
            <a:solidFill>
              <a:schemeClr val="accent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Scoring Matrix - used to compute</a:t>
            </a:r>
            <a:r>
              <a:rPr lang="en-US" sz="1100" baseline="0"/>
              <a:t> the Result.</a:t>
            </a:r>
          </a:p>
          <a:p>
            <a:r>
              <a:rPr lang="en-US" sz="1100" b="1" baseline="0"/>
              <a:t>DO NOT EDIT.</a:t>
            </a:r>
            <a:endParaRPr lang="en-US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="70" zoomScaleNormal="70" workbookViewId="0"/>
  </sheetViews>
  <sheetFormatPr defaultRowHeight="12.75" x14ac:dyDescent="0.2"/>
  <cols>
    <col min="1" max="1" width="14.85546875" style="2" customWidth="1"/>
    <col min="2" max="2" width="28.28515625" style="1" customWidth="1"/>
    <col min="3" max="3" width="21.7109375" style="1" customWidth="1"/>
    <col min="4" max="4" width="16.7109375" style="1" customWidth="1"/>
    <col min="5" max="5" width="21.140625" style="1" customWidth="1"/>
    <col min="6" max="6" width="16.7109375" style="1" customWidth="1"/>
    <col min="7" max="7" width="19" style="1" customWidth="1"/>
    <col min="8" max="8" width="17.42578125" style="1" customWidth="1"/>
    <col min="9" max="9" width="20.85546875" style="1" customWidth="1"/>
    <col min="10" max="10" width="10.28515625" style="1" customWidth="1"/>
    <col min="11" max="11" width="24.140625" customWidth="1"/>
    <col min="12" max="12" width="21.85546875" customWidth="1"/>
  </cols>
  <sheetData>
    <row r="1" spans="1:13" ht="13.5" thickBot="1" x14ac:dyDescent="0.2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3" ht="30" customHeight="1" thickBot="1" x14ac:dyDescent="0.35">
      <c r="A2" s="63" t="s">
        <v>41</v>
      </c>
      <c r="B2" s="64"/>
      <c r="C2" s="64"/>
      <c r="D2" s="64"/>
      <c r="E2" s="64"/>
      <c r="F2" s="64"/>
      <c r="G2" s="64"/>
      <c r="H2" s="64"/>
      <c r="I2" s="65"/>
      <c r="J2" s="27"/>
      <c r="K2" s="23"/>
      <c r="L2" s="23"/>
      <c r="M2" s="14"/>
    </row>
    <row r="3" spans="1:13" ht="114" customHeight="1" x14ac:dyDescent="0.25">
      <c r="A3" s="38" t="s">
        <v>0</v>
      </c>
      <c r="B3" s="45" t="s">
        <v>14</v>
      </c>
      <c r="C3" s="46" t="s">
        <v>15</v>
      </c>
      <c r="D3" s="46" t="s">
        <v>13</v>
      </c>
      <c r="E3" s="46" t="s">
        <v>1</v>
      </c>
      <c r="F3" s="47" t="s">
        <v>2</v>
      </c>
      <c r="G3" s="45" t="s">
        <v>3</v>
      </c>
      <c r="H3" s="16" t="s">
        <v>34</v>
      </c>
      <c r="I3" s="37" t="s">
        <v>18</v>
      </c>
      <c r="J3" s="28"/>
      <c r="K3" s="7" t="s">
        <v>16</v>
      </c>
    </row>
    <row r="4" spans="1:13" ht="60" customHeight="1" x14ac:dyDescent="0.25">
      <c r="A4" s="39" t="s">
        <v>10</v>
      </c>
      <c r="B4" s="48" t="s">
        <v>4</v>
      </c>
      <c r="C4" s="48" t="s">
        <v>20</v>
      </c>
      <c r="D4" s="48" t="s">
        <v>40</v>
      </c>
      <c r="E4" s="48" t="s">
        <v>21</v>
      </c>
      <c r="F4" s="48" t="s">
        <v>5</v>
      </c>
      <c r="G4" s="48" t="s">
        <v>8</v>
      </c>
      <c r="H4" s="17" t="s">
        <v>35</v>
      </c>
      <c r="I4" s="55"/>
      <c r="J4" s="29"/>
      <c r="L4" s="22" t="s">
        <v>27</v>
      </c>
    </row>
    <row r="5" spans="1:13" ht="36.75" customHeight="1" x14ac:dyDescent="0.2">
      <c r="A5" s="42" t="s">
        <v>28</v>
      </c>
      <c r="B5" s="51"/>
      <c r="C5" s="51"/>
      <c r="D5" s="51"/>
      <c r="E5" s="51" t="s">
        <v>33</v>
      </c>
      <c r="F5" s="51"/>
      <c r="G5" s="52"/>
      <c r="H5" s="53"/>
      <c r="I5" s="43" t="str">
        <f>IF(K5=1,"Indirect Effects Expected","")</f>
        <v/>
      </c>
      <c r="J5" s="30"/>
      <c r="K5" s="15">
        <f>IF(I$22&gt;23,1,)</f>
        <v>0</v>
      </c>
      <c r="L5" s="18" t="s">
        <v>23</v>
      </c>
    </row>
    <row r="6" spans="1:13" ht="30" customHeight="1" x14ac:dyDescent="0.2">
      <c r="A6" s="42" t="s">
        <v>30</v>
      </c>
      <c r="B6" s="51"/>
      <c r="C6" s="51"/>
      <c r="D6" s="51" t="s">
        <v>33</v>
      </c>
      <c r="E6" s="51"/>
      <c r="F6" s="51"/>
      <c r="G6" s="52"/>
      <c r="H6" s="53" t="s">
        <v>33</v>
      </c>
      <c r="I6" s="56" t="str">
        <f>IF(K6=1,"Likely Indirect Effects","")</f>
        <v>Likely Indirect Effects</v>
      </c>
      <c r="J6" s="44"/>
      <c r="K6" s="15">
        <f>IF(AND(16&lt;I$22, I$22&lt;24),1,0)</f>
        <v>1</v>
      </c>
      <c r="L6" s="20" t="s">
        <v>24</v>
      </c>
    </row>
    <row r="7" spans="1:13" ht="30" customHeight="1" x14ac:dyDescent="0.2">
      <c r="A7" s="42" t="s">
        <v>29</v>
      </c>
      <c r="B7" s="51"/>
      <c r="C7" s="51"/>
      <c r="D7" s="51"/>
      <c r="E7" s="51"/>
      <c r="F7" s="54"/>
      <c r="G7" s="52" t="s">
        <v>33</v>
      </c>
      <c r="H7" s="53"/>
      <c r="I7" s="57" t="str">
        <f>IF(K7=1,"Possible Indirect Effects","")</f>
        <v/>
      </c>
      <c r="J7" s="30"/>
      <c r="K7" s="15">
        <f>IF(AND(9&lt;I$22,I$22&lt;17),1,0)</f>
        <v>0</v>
      </c>
      <c r="L7" s="19" t="s">
        <v>26</v>
      </c>
    </row>
    <row r="8" spans="1:13" ht="30" customHeight="1" x14ac:dyDescent="0.2">
      <c r="A8" s="42" t="s">
        <v>31</v>
      </c>
      <c r="B8" s="51" t="s">
        <v>33</v>
      </c>
      <c r="C8" s="51" t="s">
        <v>33</v>
      </c>
      <c r="D8" s="51"/>
      <c r="E8" s="51"/>
      <c r="F8" s="51" t="s">
        <v>33</v>
      </c>
      <c r="G8" s="52"/>
      <c r="H8" s="53"/>
      <c r="I8" s="57" t="str">
        <f>IF(K8=1,"Indirect Effects Unlikely","")</f>
        <v/>
      </c>
      <c r="J8" s="30"/>
      <c r="K8" s="15">
        <f>IF(AND(3&lt;I$22, I$22&lt;10),1,0)</f>
        <v>0</v>
      </c>
      <c r="L8" s="19" t="s">
        <v>25</v>
      </c>
    </row>
    <row r="9" spans="1:13" ht="42" customHeight="1" x14ac:dyDescent="0.2">
      <c r="A9" s="42" t="s">
        <v>32</v>
      </c>
      <c r="B9" s="51"/>
      <c r="C9" s="51"/>
      <c r="D9" s="51"/>
      <c r="E9" s="51"/>
      <c r="F9" s="51"/>
      <c r="G9" s="52"/>
      <c r="H9" s="53"/>
      <c r="I9" s="43" t="str">
        <f>IF(K9=1,"Indirect Effects Not Anticipated","")</f>
        <v/>
      </c>
      <c r="J9" s="30"/>
      <c r="K9" s="15">
        <f>IF(I$22&lt;4,1,)</f>
        <v>0</v>
      </c>
      <c r="L9" s="20" t="s">
        <v>22</v>
      </c>
    </row>
    <row r="10" spans="1:13" ht="59.25" customHeight="1" thickBot="1" x14ac:dyDescent="0.25">
      <c r="A10" s="40" t="s">
        <v>11</v>
      </c>
      <c r="B10" s="49" t="s">
        <v>12</v>
      </c>
      <c r="C10" s="49" t="s">
        <v>19</v>
      </c>
      <c r="D10" s="49" t="s">
        <v>38</v>
      </c>
      <c r="E10" s="49" t="s">
        <v>36</v>
      </c>
      <c r="F10" s="49" t="s">
        <v>6</v>
      </c>
      <c r="G10" s="50" t="s">
        <v>7</v>
      </c>
      <c r="H10" s="41" t="s">
        <v>37</v>
      </c>
      <c r="I10" s="58"/>
      <c r="J10" s="29"/>
    </row>
    <row r="11" spans="1:13" ht="18" customHeight="1" x14ac:dyDescent="0.25">
      <c r="A11" s="60" t="s">
        <v>9</v>
      </c>
      <c r="B11" s="59" t="s">
        <v>39</v>
      </c>
      <c r="C11" s="11"/>
      <c r="D11" s="4" t="s">
        <v>9</v>
      </c>
      <c r="E11" s="4"/>
      <c r="F11" s="6" t="s">
        <v>9</v>
      </c>
      <c r="G11" s="11"/>
      <c r="H11" s="5" t="s">
        <v>9</v>
      </c>
      <c r="I11" s="6" t="s">
        <v>9</v>
      </c>
      <c r="J11" s="31"/>
      <c r="K11" s="6"/>
    </row>
    <row r="12" spans="1:13" ht="18" customHeight="1" thickBot="1" x14ac:dyDescent="0.3">
      <c r="A12" s="61"/>
      <c r="B12" s="32"/>
      <c r="C12" s="33"/>
      <c r="D12" s="34"/>
      <c r="E12" s="34"/>
      <c r="F12" s="32"/>
      <c r="G12" s="33"/>
      <c r="H12" s="35"/>
      <c r="I12" s="32"/>
      <c r="J12" s="36"/>
      <c r="K12" s="6"/>
    </row>
    <row r="13" spans="1:13" ht="18" customHeight="1" x14ac:dyDescent="0.25">
      <c r="A13" s="3"/>
      <c r="B13" s="6"/>
      <c r="C13" s="11"/>
      <c r="D13" s="4"/>
      <c r="E13" s="4"/>
      <c r="F13" s="6"/>
      <c r="G13" s="11"/>
      <c r="H13" s="5"/>
      <c r="I13" s="6"/>
      <c r="J13" s="6"/>
      <c r="K13" s="6"/>
    </row>
    <row r="14" spans="1:13" ht="18" customHeight="1" x14ac:dyDescent="0.25">
      <c r="A14" s="3"/>
      <c r="B14" s="6"/>
      <c r="C14" s="11"/>
      <c r="D14" s="4"/>
      <c r="E14" s="4"/>
      <c r="F14" s="6"/>
      <c r="G14" s="11"/>
      <c r="H14" s="5"/>
      <c r="I14" s="6"/>
      <c r="J14" s="6"/>
      <c r="K14" s="6"/>
    </row>
    <row r="15" spans="1:13" x14ac:dyDescent="0.2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3" ht="18.75" x14ac:dyDescent="0.3">
      <c r="A16" s="62" t="s">
        <v>17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3" ht="36.75" customHeight="1" x14ac:dyDescent="0.2">
      <c r="A17" s="8" t="s">
        <v>9</v>
      </c>
      <c r="B17" s="9" t="s">
        <v>14</v>
      </c>
      <c r="C17" s="9" t="s">
        <v>15</v>
      </c>
      <c r="D17" s="9" t="s">
        <v>13</v>
      </c>
      <c r="E17" s="9" t="s">
        <v>1</v>
      </c>
      <c r="F17" s="9" t="s">
        <v>2</v>
      </c>
      <c r="G17" s="9" t="s">
        <v>3</v>
      </c>
      <c r="H17" s="9" t="str">
        <f>H3</f>
        <v>Notable Environmental Features</v>
      </c>
      <c r="I17"/>
      <c r="J17"/>
    </row>
    <row r="18" spans="1:13" x14ac:dyDescent="0.2">
      <c r="A18"/>
      <c r="B18" s="14">
        <f>IF(COUNTBLANK(B5),0,4)</f>
        <v>0</v>
      </c>
      <c r="C18" s="14">
        <f>IF(COUNTBLANK(C5),0,3)</f>
        <v>0</v>
      </c>
      <c r="D18" s="14">
        <f>IF(COUNTBLANK(D5),0,3)</f>
        <v>0</v>
      </c>
      <c r="E18" s="14">
        <f>IF(COUNTBLANK(E5),0,4)</f>
        <v>4</v>
      </c>
      <c r="F18" s="14">
        <f>IF(COUNTBLANK(F5),0,3)</f>
        <v>0</v>
      </c>
      <c r="G18" s="14">
        <f>IF(COUNTBLANK(G5),0,4)</f>
        <v>0</v>
      </c>
      <c r="H18" s="14">
        <f>IF(COUNTBLANK(H5),0,8)</f>
        <v>0</v>
      </c>
      <c r="I18"/>
      <c r="J18"/>
    </row>
    <row r="19" spans="1:13" x14ac:dyDescent="0.2">
      <c r="A19"/>
      <c r="B19" s="14">
        <f>IF(COUNTBLANK(B6),0,3)</f>
        <v>0</v>
      </c>
      <c r="C19" s="14">
        <f>IF(COUNTBLANK(C6),0,2)</f>
        <v>0</v>
      </c>
      <c r="D19" s="14">
        <f>IF(COUNTBLANK(D6),0,2)</f>
        <v>2</v>
      </c>
      <c r="E19" s="14">
        <f>IF(COUNTBLANK(E6),0,3)</f>
        <v>0</v>
      </c>
      <c r="F19" s="14">
        <f>IF(COUNTBLANK(F6),0,2)</f>
        <v>0</v>
      </c>
      <c r="G19" s="14">
        <f>IF(COUNTBLANK(G6),0,3)</f>
        <v>0</v>
      </c>
      <c r="H19" s="14">
        <f>IF(COUNTBLANK(H6),0,6)</f>
        <v>6</v>
      </c>
      <c r="I19"/>
      <c r="J19"/>
    </row>
    <row r="20" spans="1:13" x14ac:dyDescent="0.2">
      <c r="A20"/>
      <c r="B20" s="14">
        <f t="shared" ref="B20:F21" si="0">IF(COUNTBLANK(B7),0,1)</f>
        <v>0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14">
        <f>IF(COUNTBLANK(G7),0,2)</f>
        <v>2</v>
      </c>
      <c r="H20" s="14">
        <f>IF(COUNTBLANK(H7),0,3)</f>
        <v>0</v>
      </c>
      <c r="I20"/>
      <c r="J20"/>
    </row>
    <row r="21" spans="1:13" x14ac:dyDescent="0.2">
      <c r="A21"/>
      <c r="B21" s="14">
        <f t="shared" si="0"/>
        <v>1</v>
      </c>
      <c r="C21" s="14">
        <f t="shared" si="0"/>
        <v>1</v>
      </c>
      <c r="D21" s="14">
        <f t="shared" si="0"/>
        <v>0</v>
      </c>
      <c r="E21" s="14">
        <f t="shared" si="0"/>
        <v>0</v>
      </c>
      <c r="F21" s="14">
        <f t="shared" si="0"/>
        <v>1</v>
      </c>
      <c r="G21" s="14">
        <f>IF(COUNTBLANK(G8),0,1)</f>
        <v>0</v>
      </c>
      <c r="H21" s="14">
        <f>IF(COUNTBLANK(H8),0,1)</f>
        <v>0</v>
      </c>
      <c r="I21"/>
      <c r="J21"/>
    </row>
    <row r="22" spans="1:13" x14ac:dyDescent="0.2">
      <c r="A22"/>
      <c r="B22" s="14">
        <f>IF(COUNTBLANK(B9),0,0)</f>
        <v>0</v>
      </c>
      <c r="C22" s="14">
        <f>IF(COUNTBLANK(C9),0,0)</f>
        <v>0</v>
      </c>
      <c r="D22" s="14">
        <f>IF(COUNTBLANK(D9),0,0)</f>
        <v>0</v>
      </c>
      <c r="E22" s="14">
        <f>IF(COUNTBLANK(E9),0,0)</f>
        <v>0</v>
      </c>
      <c r="F22" s="14">
        <f>IF(COUNTBLANK(F9),0,0)</f>
        <v>0</v>
      </c>
      <c r="G22" s="14">
        <f>IF(COUNTBLANK(G9),0,-1)</f>
        <v>0</v>
      </c>
      <c r="H22" s="14">
        <f>IF(COUNTBLANK(H9),0,-1)</f>
        <v>0</v>
      </c>
      <c r="I22" s="22">
        <f>SUM(B18:H22)</f>
        <v>17</v>
      </c>
      <c r="J22" s="22"/>
      <c r="M22" s="18"/>
    </row>
    <row r="23" spans="1:13" ht="15.75" x14ac:dyDescent="0.2">
      <c r="A23"/>
      <c r="B23" s="12"/>
      <c r="C23" s="10"/>
      <c r="D23" s="11"/>
      <c r="E23" s="11"/>
      <c r="F23" s="10"/>
      <c r="G23" s="10"/>
      <c r="H23" s="10"/>
      <c r="I23" s="10"/>
      <c r="J23" s="10"/>
    </row>
    <row r="24" spans="1:13" ht="14.2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36" spans="1:10" x14ac:dyDescent="0.2">
      <c r="A36"/>
      <c r="B36"/>
      <c r="C36"/>
      <c r="D36"/>
      <c r="E36"/>
      <c r="F36"/>
      <c r="G36"/>
      <c r="H36"/>
      <c r="I36"/>
      <c r="J36"/>
    </row>
    <row r="37" spans="1:10" x14ac:dyDescent="0.2">
      <c r="A37"/>
      <c r="B37"/>
      <c r="C37"/>
      <c r="D37"/>
      <c r="E37"/>
      <c r="F37"/>
      <c r="G37"/>
      <c r="H37"/>
      <c r="I37"/>
      <c r="J37"/>
    </row>
    <row r="38" spans="1:10" x14ac:dyDescent="0.2">
      <c r="A38"/>
      <c r="B38"/>
      <c r="C38"/>
      <c r="D38"/>
      <c r="E38"/>
      <c r="F38"/>
      <c r="G38"/>
      <c r="H38"/>
      <c r="I38"/>
      <c r="J38"/>
    </row>
    <row r="39" spans="1:10" x14ac:dyDescent="0.2">
      <c r="A39"/>
      <c r="B39"/>
      <c r="C39"/>
      <c r="D39"/>
      <c r="E39"/>
      <c r="F39"/>
      <c r="G39"/>
      <c r="H39"/>
      <c r="I39"/>
      <c r="J39"/>
    </row>
    <row r="40" spans="1:10" x14ac:dyDescent="0.2">
      <c r="A40"/>
      <c r="B40"/>
      <c r="C40"/>
      <c r="D40"/>
      <c r="E40"/>
      <c r="F40"/>
      <c r="G40"/>
      <c r="H40"/>
      <c r="I40"/>
      <c r="J40"/>
    </row>
    <row r="41" spans="1:10" x14ac:dyDescent="0.2">
      <c r="A41"/>
      <c r="B41"/>
      <c r="C41"/>
      <c r="D41"/>
      <c r="E41"/>
      <c r="F41"/>
      <c r="G41"/>
      <c r="H41"/>
      <c r="I41"/>
      <c r="J41"/>
    </row>
    <row r="42" spans="1:10" x14ac:dyDescent="0.2">
      <c r="A42"/>
      <c r="B42"/>
      <c r="C42"/>
      <c r="D42"/>
      <c r="E42"/>
      <c r="F42"/>
      <c r="G42"/>
      <c r="H42"/>
      <c r="I42"/>
      <c r="J42"/>
    </row>
    <row r="43" spans="1:10" x14ac:dyDescent="0.2">
      <c r="A43"/>
      <c r="B43"/>
      <c r="C43"/>
      <c r="D43"/>
      <c r="E43"/>
      <c r="F43"/>
      <c r="G43"/>
      <c r="H43"/>
      <c r="I43"/>
      <c r="J43"/>
    </row>
    <row r="44" spans="1:10" x14ac:dyDescent="0.2">
      <c r="A44"/>
      <c r="B44"/>
      <c r="C44"/>
      <c r="D44"/>
      <c r="E44"/>
      <c r="F44"/>
      <c r="G44"/>
      <c r="H44"/>
      <c r="I44"/>
      <c r="J44"/>
    </row>
  </sheetData>
  <customSheetViews>
    <customSheetView guid="{03D55098-D287-4D80-8821-0B7C598C81B3}" scale="75" showPageBreaks="1" fitToPage="1" printArea="1">
      <selection activeCell="M8" sqref="M8"/>
      <pageMargins left="0.75" right="0.75" top="1" bottom="1" header="0.5" footer="0.5"/>
      <pageSetup scale="57" orientation="landscape" r:id="rId1"/>
      <headerFooter alignWithMargins="0"/>
    </customSheetView>
    <customSheetView guid="{00A9ACAB-CBF9-417A-ADF1-9B826D40D762}" scale="75" showPageBreaks="1" fitToPage="1" printArea="1">
      <selection activeCell="F3" sqref="F3"/>
      <pageMargins left="0.75" right="0.75" top="1" bottom="1" header="0.5" footer="0.5"/>
      <pageSetup scale="56" orientation="landscape" r:id="rId2"/>
      <headerFooter alignWithMargins="0"/>
    </customSheetView>
  </customSheetViews>
  <mergeCells count="2">
    <mergeCell ref="A16:K16"/>
    <mergeCell ref="A2:I2"/>
  </mergeCells>
  <phoneticPr fontId="15" type="noConversion"/>
  <pageMargins left="0.75" right="0.75" top="1" bottom="1" header="0.5" footer="0.5"/>
  <pageSetup scale="7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75" workbookViewId="0">
      <selection activeCell="D23" sqref="D23"/>
    </sheetView>
  </sheetViews>
  <sheetFormatPr defaultRowHeight="12.75" x14ac:dyDescent="0.2"/>
  <cols>
    <col min="1" max="1" width="12.7109375" customWidth="1"/>
    <col min="2" max="2" width="21.7109375" customWidth="1"/>
    <col min="3" max="3" width="21" customWidth="1"/>
    <col min="4" max="8" width="21.7109375" customWidth="1"/>
    <col min="9" max="9" width="20.85546875" customWidth="1"/>
    <col min="10" max="10" width="18.28515625" customWidth="1"/>
    <col min="11" max="11" width="21.7109375" customWidth="1"/>
    <col min="12" max="12" width="20.85546875" customWidth="1"/>
    <col min="13" max="13" width="18.28515625" customWidth="1"/>
    <col min="14" max="14" width="16.7109375" customWidth="1"/>
  </cols>
  <sheetData/>
  <customSheetViews>
    <customSheetView guid="{03D55098-D287-4D80-8821-0B7C598C81B3}" scale="75" showPageBreaks="1" fitToPage="1">
      <selection activeCell="D23" sqref="D23"/>
      <pageMargins left="0.75" right="0.75" top="1" bottom="1" header="0.5" footer="0.5"/>
      <pageSetup orientation="landscape" r:id="rId1"/>
      <headerFooter alignWithMargins="0"/>
    </customSheetView>
    <customSheetView guid="{00A9ACAB-CBF9-417A-ADF1-9B826D40D762}" scale="75" fitToPage="1">
      <selection activeCell="D23" sqref="D23"/>
      <pageMargins left="0.75" right="0.75" top="1" bottom="1" header="0.5" footer="0.5"/>
      <pageSetup orientation="landscape" r:id="rId2"/>
      <headerFooter alignWithMargins="0"/>
    </customSheetView>
  </customSheetViews>
  <phoneticPr fontId="15" type="noConversion"/>
  <pageMargins left="0.75" right="0.75" top="1" bottom="1" header="0.5" footer="0.5"/>
  <pageSetup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03D55098-D287-4D80-8821-0B7C598C81B3}">
      <pageMargins left="0.7" right="0.7" top="0.75" bottom="0.75" header="0.3" footer="0.3"/>
    </customSheetView>
    <customSheetView guid="{00A9ACAB-CBF9-417A-ADF1-9B826D40D762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Info xmlns="59333341-5204-405b-b012-05cc9ac45583">Indirect and Cumulative Effects</Type_x0020_of_x0020_Info>
    <Page xmlns="59333341-5204-405b-b012-05cc9ac45583" xsi:nil="true"/>
    <URL xmlns="http://schemas.microsoft.com/sharepoint/v3">
      <Url xsi:nil="true"/>
      <Description xsi:nil="true"/>
    </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40C27CF04D7F43BCABB84F7A93B0C3" ma:contentTypeVersion="11" ma:contentTypeDescription="Create a new document." ma:contentTypeScope="" ma:versionID="10be433d0f248f756cf83ea33d1f66c5">
  <xsd:schema xmlns:xsd="http://www.w3.org/2001/XMLSchema" xmlns:xs="http://www.w3.org/2001/XMLSchema" xmlns:p="http://schemas.microsoft.com/office/2006/metadata/properties" xmlns:ns1="http://schemas.microsoft.com/sharepoint/v3" xmlns:ns2="59333341-5204-405b-b012-05cc9ac45583" xmlns:ns3="16f00c2e-ac5c-418b-9f13-a0771dbd417d" targetNamespace="http://schemas.microsoft.com/office/2006/metadata/properties" ma:root="true" ma:fieldsID="fa7c6e097ff82dce8fe7c3a032664537" ns1:_="" ns2:_="" ns3:_="">
    <xsd:import namespace="http://schemas.microsoft.com/sharepoint/v3"/>
    <xsd:import namespace="59333341-5204-405b-b012-05cc9ac45583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Type_x0020_of_x0020_Info" minOccurs="0"/>
                <xsd:element ref="ns2:Page" minOccurs="0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33341-5204-405b-b012-05cc9ac45583" elementFormDefault="qualified">
    <xsd:import namespace="http://schemas.microsoft.com/office/2006/documentManagement/types"/>
    <xsd:import namespace="http://schemas.microsoft.com/office/infopath/2007/PartnerControls"/>
    <xsd:element name="Type_x0020_of_x0020_Info" ma:index="8" nillable="true" ma:displayName="Type of Info" ma:format="RadioButtons" ma:internalName="Type_x0020_of_x0020_Info">
      <xsd:simpleType>
        <xsd:union memberTypes="dms:Text">
          <xsd:simpleType>
            <xsd:restriction base="dms:Choice">
              <xsd:enumeration value="CTP"/>
              <xsd:enumeration value="Integration General Information"/>
              <xsd:enumeration value="Integration Linkages"/>
              <xsd:enumeration value="MPO-RPO"/>
              <xsd:enumeration value="Problem Statement"/>
              <xsd:enumeration value="Quick Links"/>
              <xsd:enumeration value="Profile Sheets"/>
              <xsd:enumeration value="Meetings"/>
            </xsd:restriction>
          </xsd:simpleType>
        </xsd:union>
      </xsd:simpleType>
    </xsd:element>
    <xsd:element name="Page" ma:index="10" nillable="true" ma:displayName="Page/Order" ma:internalName="Pag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7ef604a7-ebc4-47af-96e9-7f1ad444f50a" ContentTypeId="0x0101" PreviousValue="false"/>
</file>

<file path=customXml/itemProps1.xml><?xml version="1.0" encoding="utf-8"?>
<ds:datastoreItem xmlns:ds="http://schemas.openxmlformats.org/officeDocument/2006/customXml" ds:itemID="{40E426A9-E315-4901-8B8D-E3CF959D7099}"/>
</file>

<file path=customXml/itemProps2.xml><?xml version="1.0" encoding="utf-8"?>
<ds:datastoreItem xmlns:ds="http://schemas.openxmlformats.org/officeDocument/2006/customXml" ds:itemID="{E9AFF3A7-BF17-4CA2-B5B7-5A2182685056}"/>
</file>

<file path=customXml/itemProps3.xml><?xml version="1.0" encoding="utf-8"?>
<ds:datastoreItem xmlns:ds="http://schemas.openxmlformats.org/officeDocument/2006/customXml" ds:itemID="{9E870AE6-359C-405E-AA48-D66299D6ABB6}"/>
</file>

<file path=customXml/itemProps4.xml><?xml version="1.0" encoding="utf-8"?>
<ds:datastoreItem xmlns:ds="http://schemas.openxmlformats.org/officeDocument/2006/customXml" ds:itemID="{54973298-78B9-462F-AB49-45B3FC304F7C}"/>
</file>

<file path=customXml/itemProps5.xml><?xml version="1.0" encoding="utf-8"?>
<ds:datastoreItem xmlns:ds="http://schemas.openxmlformats.org/officeDocument/2006/customXml" ds:itemID="{8FDDFB79-00FC-46BD-BA54-EE78AE0BBD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Scenario Indirect Effects </vt:lpstr>
      <vt:lpstr>Sheet2</vt:lpstr>
      <vt:lpstr>Sheet3</vt:lpstr>
      <vt:lpstr>'Scenario Indirect Effects '!Print_Area</vt:lpstr>
    </vt:vector>
  </TitlesOfParts>
  <Company>NCDOT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Eden Product 1 Existing Conditions Matrix</dc:title>
  <dc:creator>sdavent</dc:creator>
  <dc:description/>
  <cp:lastModifiedBy>Adam Migliore Meyer</cp:lastModifiedBy>
  <cp:lastPrinted>2014-07-03T19:06:22Z</cp:lastPrinted>
  <dcterms:created xsi:type="dcterms:W3CDTF">2006-12-20T14:23:02Z</dcterms:created>
  <dcterms:modified xsi:type="dcterms:W3CDTF">2014-07-08T15:10:04Z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0x0101006E40C27CF04D7F43BCABB84F7A93B0C3</vt:lpwstr>
  </property>
  <property fmtid="{D5CDD505-2E9C-101B-9397-08002B2CF9AE}" pid="3" name="Order">
    <vt:r8>27200</vt:r8>
  </property>
</Properties>
</file>