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ncconnect-my.sharepoint.com/personal/cmconnolly_ncdot_gov/Documents/delete/delete/"/>
    </mc:Choice>
  </mc:AlternateContent>
  <xr:revisionPtr revIDLastSave="0" documentId="8_{94A6D7AC-CEE2-43AB-9C4A-2120414B277A}" xr6:coauthVersionLast="47" xr6:coauthVersionMax="47" xr10:uidLastSave="{00000000-0000-0000-0000-000000000000}"/>
  <bookViews>
    <workbookView xWindow="-110" yWindow="-110" windowWidth="38620" windowHeight="21100" tabRatio="797" xr2:uid="{00000000-000D-0000-FFFF-FFFF00000000}"/>
  </bookViews>
  <sheets>
    <sheet name="PWP &amp; Amendments" sheetId="7" r:id="rId1"/>
    <sheet name="continuing studies prior FY" sheetId="38" r:id="rId2"/>
    <sheet name="PWP Narrative" sheetId="26" r:id="rId3"/>
    <sheet name="Q1 Expenditures" sheetId="15" r:id="rId4"/>
    <sheet name="Q1 Narrative" sheetId="27" r:id="rId5"/>
    <sheet name="Q2 Expenditures" sheetId="29" r:id="rId6"/>
    <sheet name="Q2 Narrative" sheetId="30" r:id="rId7"/>
    <sheet name="Q3 Expenditures" sheetId="32" r:id="rId8"/>
    <sheet name="Q3 Narrative" sheetId="31" r:id="rId9"/>
    <sheet name="Q4 Expenditures" sheetId="33" r:id="rId10"/>
    <sheet name="Q4 Narrative" sheetId="34" r:id="rId11"/>
    <sheet name="Yearly Narrative" sheetId="28" r:id="rId12"/>
    <sheet name="Inv5" sheetId="41" r:id="rId13"/>
    <sheet name="Inv6" sheetId="42" r:id="rId14"/>
    <sheet name="Inv7" sheetId="43" r:id="rId15"/>
    <sheet name="Reference" sheetId="25" r:id="rId16"/>
    <sheet name="Drop Down Functions" sheetId="35" r:id="rId17"/>
  </sheets>
  <definedNames>
    <definedName name="_Sort" localSheetId="12" hidden="1">#REF!</definedName>
    <definedName name="_Sort" localSheetId="13" hidden="1">#REF!</definedName>
    <definedName name="_Sort" localSheetId="14"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hidden="1">#REF!</definedName>
    <definedName name="_xlnm.Print_Area" localSheetId="1">'continuing studies prior FY'!$A$3:$H$20</definedName>
    <definedName name="_xlnm.Print_Area" localSheetId="12">'Inv5'!$A$1:$H$35</definedName>
    <definedName name="_xlnm.Print_Area" localSheetId="13">'Inv6'!$A$1:$I$35</definedName>
    <definedName name="_xlnm.Print_Area" localSheetId="14">'Inv7'!$A$1:$J$35</definedName>
    <definedName name="_xlnm.Print_Area" localSheetId="0">'PWP &amp; Amendments'!$A$1:$G$73</definedName>
    <definedName name="_xlnm.Print_Area" localSheetId="2">'PWP Narrative'!$A$1:$C$87</definedName>
    <definedName name="_xlnm.Print_Area" localSheetId="3">'Q1 Expenditures'!$A$1:$L$69</definedName>
    <definedName name="_xlnm.Print_Area" localSheetId="4">'Q1 Narrative'!$A$1:$D$92</definedName>
    <definedName name="_xlnm.Print_Area" localSheetId="5">'Q2 Expenditures'!$A$1:$N$69</definedName>
    <definedName name="_xlnm.Print_Area" localSheetId="7">'Q3 Expenditures'!$A$1:$N$71</definedName>
    <definedName name="_xlnm.Print_Area" localSheetId="9">'Q4 Expenditures'!$A$1:$O$69</definedName>
    <definedName name="_xlnm.Print_Area" localSheetId="10">'Q4 Narrative'!$A$1:$D$91</definedName>
    <definedName name="_xlnm.Print_Area" localSheetId="11">'Yearly Narrative'!$A$1:$C$90</definedName>
    <definedName name="_xlnm.Print_Titles" localSheetId="2">'PWP Narrative'!$1:$5</definedName>
    <definedName name="_xlnm.Print_Titles" localSheetId="4">'Q1 Narrative'!$1:$9</definedName>
    <definedName name="_xlnm.Print_Titles" localSheetId="6">'Q2 Narrative'!$1:$7</definedName>
    <definedName name="_xlnm.Print_Titles" localSheetId="8">'Q3 Narrative'!$1:$7</definedName>
    <definedName name="_xlnm.Print_Titles" localSheetId="10">'Q4 Narrative'!$1:$5</definedName>
    <definedName name="_xlnm.Print_Titles" localSheetId="11">'Yearly Narrative'!$1:$7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0" i="7" l="1"/>
  <c r="G61" i="7" s="1"/>
  <c r="C67" i="7" l="1"/>
  <c r="F69" i="7"/>
  <c r="F70" i="7" l="1"/>
  <c r="E69" i="7"/>
  <c r="I42" i="15"/>
  <c r="K42" i="15" s="1"/>
  <c r="J42" i="15" s="1"/>
  <c r="J26" i="29"/>
  <c r="D35" i="30"/>
  <c r="D37" i="30"/>
  <c r="E70" i="7" l="1"/>
  <c r="J27" i="33"/>
  <c r="J27" i="32"/>
  <c r="J28" i="33"/>
  <c r="J28" i="32"/>
  <c r="L37" i="33"/>
  <c r="C46" i="30"/>
  <c r="C44" i="30"/>
  <c r="J24" i="29"/>
  <c r="E68" i="7" l="1"/>
  <c r="B5" i="28"/>
  <c r="B6" i="28"/>
  <c r="I24" i="15" l="1"/>
  <c r="K24" i="15" s="1"/>
  <c r="J24" i="15" s="1"/>
  <c r="J37" i="29"/>
  <c r="D50" i="34"/>
  <c r="D52" i="34"/>
  <c r="J33" i="33" l="1"/>
  <c r="I33" i="33"/>
  <c r="J32" i="33"/>
  <c r="I32" i="33"/>
  <c r="J6" i="33"/>
  <c r="J5" i="33"/>
  <c r="E27" i="43" l="1"/>
  <c r="E26" i="43"/>
  <c r="E28" i="43" s="1"/>
  <c r="E34" i="43" s="1"/>
  <c r="B10" i="43"/>
  <c r="B9" i="43"/>
  <c r="B10" i="41"/>
  <c r="B9" i="41"/>
  <c r="J6" i="32"/>
  <c r="C7" i="31" s="1"/>
  <c r="J5" i="32"/>
  <c r="C6" i="31" s="1"/>
  <c r="J6" i="29"/>
  <c r="J5" i="29"/>
  <c r="J62" i="7"/>
  <c r="D22" i="41"/>
  <c r="C22" i="41"/>
  <c r="D22" i="42"/>
  <c r="C22" i="42"/>
  <c r="E22" i="43"/>
  <c r="C22" i="43"/>
  <c r="C8" i="27"/>
  <c r="C7" i="27"/>
  <c r="C6" i="27"/>
  <c r="C5" i="31"/>
  <c r="C7" i="34"/>
  <c r="C6" i="34"/>
  <c r="C5" i="34"/>
  <c r="D46" i="30"/>
  <c r="D44" i="30"/>
  <c r="D45" i="31"/>
  <c r="D43" i="31"/>
  <c r="F28" i="43"/>
  <c r="F29" i="43" s="1"/>
  <c r="D27" i="43"/>
  <c r="D26" i="43"/>
  <c r="B17" i="43"/>
  <c r="A27" i="43" s="1"/>
  <c r="B16" i="43"/>
  <c r="A26" i="43" s="1"/>
  <c r="E14" i="43"/>
  <c r="C14" i="43"/>
  <c r="A11" i="43"/>
  <c r="B6" i="43" s="1"/>
  <c r="D27" i="42"/>
  <c r="D26" i="42"/>
  <c r="F31" i="43" l="1"/>
  <c r="D28" i="43"/>
  <c r="D29" i="43" s="1"/>
  <c r="F34" i="43"/>
  <c r="E29" i="43"/>
  <c r="E31" i="43"/>
  <c r="D31" i="43" l="1"/>
  <c r="D34" i="43"/>
  <c r="E28" i="42" l="1"/>
  <c r="D28" i="42"/>
  <c r="B17" i="42"/>
  <c r="A27" i="42" s="1"/>
  <c r="B16" i="42"/>
  <c r="A26" i="42" s="1"/>
  <c r="E14" i="42"/>
  <c r="C14" i="42"/>
  <c r="A11" i="42"/>
  <c r="B6" i="42" s="1"/>
  <c r="E31" i="42" l="1"/>
  <c r="E34" i="42"/>
  <c r="E29" i="42"/>
  <c r="D31" i="42"/>
  <c r="D29" i="42"/>
  <c r="D34" i="42"/>
  <c r="D28" i="41"/>
  <c r="B17" i="41"/>
  <c r="A27" i="41" s="1"/>
  <c r="B16" i="41"/>
  <c r="A26" i="41" s="1"/>
  <c r="E14" i="41"/>
  <c r="C14" i="41"/>
  <c r="A11" i="41"/>
  <c r="B6" i="41" s="1"/>
  <c r="C9" i="38"/>
  <c r="F18" i="38"/>
  <c r="C17" i="38"/>
  <c r="C16" i="38"/>
  <c r="E17" i="38"/>
  <c r="E16" i="38"/>
  <c r="D13" i="38"/>
  <c r="D17" i="38" s="1"/>
  <c r="A10" i="38"/>
  <c r="B33" i="33"/>
  <c r="B32" i="33"/>
  <c r="B33" i="29"/>
  <c r="B32" i="29"/>
  <c r="B33" i="32"/>
  <c r="B32" i="32"/>
  <c r="B45" i="28"/>
  <c r="B43" i="28"/>
  <c r="D81" i="34"/>
  <c r="D46" i="34"/>
  <c r="D44" i="34"/>
  <c r="C46" i="34"/>
  <c r="C44" i="34"/>
  <c r="D27" i="34"/>
  <c r="D29" i="34"/>
  <c r="D83" i="34"/>
  <c r="E10" i="33"/>
  <c r="C10" i="33"/>
  <c r="K33" i="33"/>
  <c r="K32" i="33"/>
  <c r="C45" i="31"/>
  <c r="C43" i="31"/>
  <c r="J33" i="32"/>
  <c r="J32" i="32"/>
  <c r="I33" i="32"/>
  <c r="I32" i="32"/>
  <c r="E10" i="32"/>
  <c r="C10" i="32"/>
  <c r="C7" i="30"/>
  <c r="C6" i="30"/>
  <c r="C5" i="30"/>
  <c r="D29" i="41" l="1"/>
  <c r="D31" i="41"/>
  <c r="D34" i="41"/>
  <c r="D16" i="38"/>
  <c r="N32" i="33"/>
  <c r="N33" i="33"/>
  <c r="M32" i="32"/>
  <c r="M33" i="32"/>
  <c r="I29" i="15"/>
  <c r="K29" i="15" s="1"/>
  <c r="I33" i="29"/>
  <c r="I32" i="29"/>
  <c r="E10" i="29"/>
  <c r="C10" i="29"/>
  <c r="C47" i="27"/>
  <c r="D47" i="27"/>
  <c r="D45" i="27"/>
  <c r="C45" i="27"/>
  <c r="K33" i="15"/>
  <c r="K32" i="15"/>
  <c r="B33" i="15"/>
  <c r="B32" i="15"/>
  <c r="E10" i="15"/>
  <c r="C10" i="15"/>
  <c r="B43" i="26"/>
  <c r="B41" i="26"/>
  <c r="I62" i="7"/>
  <c r="K33" i="7"/>
  <c r="K32" i="7"/>
  <c r="D10" i="7"/>
  <c r="D67" i="7" s="1"/>
  <c r="D69" i="7" l="1"/>
  <c r="D70" i="7"/>
  <c r="C70" i="7" s="1"/>
  <c r="L33" i="15"/>
  <c r="J33" i="15"/>
  <c r="L32" i="15"/>
  <c r="J32" i="15"/>
  <c r="J29" i="15"/>
  <c r="M33" i="33"/>
  <c r="M32" i="33"/>
  <c r="L33" i="29"/>
  <c r="L32" i="29"/>
  <c r="D14" i="43"/>
  <c r="D14" i="42"/>
  <c r="D10" i="32"/>
  <c r="D10" i="33"/>
  <c r="D14" i="41"/>
  <c r="D30" i="41" s="1"/>
  <c r="D32" i="41" s="1"/>
  <c r="D10" i="29"/>
  <c r="D10" i="15"/>
  <c r="M33" i="7"/>
  <c r="O33" i="7" s="1"/>
  <c r="F33" i="15"/>
  <c r="E33" i="15" s="1"/>
  <c r="M32" i="7"/>
  <c r="O32" i="7" s="1"/>
  <c r="F32" i="15"/>
  <c r="E32" i="15" s="1"/>
  <c r="C26" i="43"/>
  <c r="H26" i="43" s="1"/>
  <c r="C26" i="42"/>
  <c r="G26" i="42" s="1"/>
  <c r="C43" i="28"/>
  <c r="C26" i="41"/>
  <c r="F26" i="41" s="1"/>
  <c r="C27" i="43"/>
  <c r="C27" i="42"/>
  <c r="C45" i="28"/>
  <c r="C27" i="41"/>
  <c r="E18" i="38"/>
  <c r="D18" i="38"/>
  <c r="C18" i="38"/>
  <c r="C69" i="7" l="1"/>
  <c r="C68" i="7" s="1"/>
  <c r="D68" i="7"/>
  <c r="K33" i="29"/>
  <c r="K32" i="29"/>
  <c r="F33" i="29"/>
  <c r="E33" i="29" s="1"/>
  <c r="C33" i="15"/>
  <c r="D30" i="42"/>
  <c r="E30" i="42"/>
  <c r="E32" i="42" s="1"/>
  <c r="F30" i="43"/>
  <c r="F32" i="43" s="1"/>
  <c r="E30" i="43"/>
  <c r="D30" i="43"/>
  <c r="Q33" i="7"/>
  <c r="S33" i="7" s="1"/>
  <c r="D33" i="15"/>
  <c r="D32" i="15"/>
  <c r="C32" i="15"/>
  <c r="F32" i="29"/>
  <c r="M32" i="29" s="1"/>
  <c r="Q32" i="7"/>
  <c r="S32" i="7" s="1"/>
  <c r="F27" i="41"/>
  <c r="C28" i="41"/>
  <c r="G27" i="42"/>
  <c r="C28" i="42"/>
  <c r="H27" i="43"/>
  <c r="C28" i="43"/>
  <c r="C33" i="29" l="1"/>
  <c r="M33" i="29"/>
  <c r="D33" i="29"/>
  <c r="F33" i="32"/>
  <c r="U33" i="7"/>
  <c r="W33" i="7" s="1"/>
  <c r="F33" i="7" s="1"/>
  <c r="C33" i="7" s="1"/>
  <c r="F32" i="32"/>
  <c r="U32" i="7"/>
  <c r="W32" i="7" s="1"/>
  <c r="E32" i="29"/>
  <c r="D32" i="29"/>
  <c r="C32" i="29"/>
  <c r="H28" i="43"/>
  <c r="C30" i="43"/>
  <c r="C34" i="43"/>
  <c r="C31" i="43"/>
  <c r="C29" i="43"/>
  <c r="C31" i="42"/>
  <c r="G28" i="42"/>
  <c r="C29" i="42"/>
  <c r="C34" i="42"/>
  <c r="C30" i="42"/>
  <c r="F28" i="41"/>
  <c r="C29" i="41"/>
  <c r="C30" i="41"/>
  <c r="C34" i="41"/>
  <c r="C31" i="41"/>
  <c r="K61" i="15"/>
  <c r="N32" i="32" l="1"/>
  <c r="L32" i="32"/>
  <c r="E33" i="32"/>
  <c r="L33" i="32"/>
  <c r="N33" i="32"/>
  <c r="D33" i="32"/>
  <c r="C33" i="32"/>
  <c r="G27" i="41"/>
  <c r="E27" i="41" s="1"/>
  <c r="F33" i="33"/>
  <c r="F17" i="41"/>
  <c r="E17" i="41" s="1"/>
  <c r="H27" i="42"/>
  <c r="F27" i="42" s="1"/>
  <c r="F17" i="42"/>
  <c r="C17" i="42" s="1"/>
  <c r="I27" i="43"/>
  <c r="G27" i="43" s="1"/>
  <c r="F17" i="43"/>
  <c r="E17" i="43" s="1"/>
  <c r="E33" i="7"/>
  <c r="C43" i="26"/>
  <c r="D33" i="7"/>
  <c r="F32" i="7"/>
  <c r="C32" i="7" s="1"/>
  <c r="F16" i="43"/>
  <c r="F16" i="42"/>
  <c r="F32" i="33"/>
  <c r="O32" i="33" s="1"/>
  <c r="F16" i="41"/>
  <c r="E32" i="32"/>
  <c r="C32" i="32"/>
  <c r="D32" i="32"/>
  <c r="H34" i="43"/>
  <c r="H31" i="43"/>
  <c r="H30" i="43"/>
  <c r="H29" i="43"/>
  <c r="F30" i="41"/>
  <c r="F34" i="41"/>
  <c r="F29" i="41"/>
  <c r="F31" i="41"/>
  <c r="G31" i="42"/>
  <c r="G29" i="42"/>
  <c r="G30" i="42"/>
  <c r="G34" i="42"/>
  <c r="E33" i="33" l="1"/>
  <c r="O33" i="33"/>
  <c r="C17" i="41"/>
  <c r="C33" i="33"/>
  <c r="D17" i="43"/>
  <c r="D17" i="42"/>
  <c r="E17" i="42"/>
  <c r="C17" i="43"/>
  <c r="D33" i="33"/>
  <c r="D17" i="41"/>
  <c r="E32" i="7"/>
  <c r="C41" i="26"/>
  <c r="D32" i="7"/>
  <c r="E16" i="41"/>
  <c r="E18" i="41" s="1"/>
  <c r="G26" i="41"/>
  <c r="C16" i="41"/>
  <c r="D16" i="41"/>
  <c r="F18" i="41"/>
  <c r="E32" i="33"/>
  <c r="D32" i="33"/>
  <c r="C32" i="33"/>
  <c r="F18" i="42"/>
  <c r="E16" i="42"/>
  <c r="C16" i="42"/>
  <c r="C18" i="42" s="1"/>
  <c r="H31" i="42" s="1"/>
  <c r="D16" i="42"/>
  <c r="H26" i="42"/>
  <c r="F18" i="43"/>
  <c r="E16" i="43"/>
  <c r="E18" i="43" s="1"/>
  <c r="I26" i="43"/>
  <c r="C16" i="43"/>
  <c r="D16" i="43"/>
  <c r="H33" i="43"/>
  <c r="F33" i="41"/>
  <c r="G33" i="42"/>
  <c r="E18" i="42" l="1"/>
  <c r="D18" i="42"/>
  <c r="H30" i="42" s="1"/>
  <c r="C18" i="41"/>
  <c r="G31" i="41" s="1"/>
  <c r="D18" i="43"/>
  <c r="I30" i="43" s="1"/>
  <c r="C18" i="43"/>
  <c r="I31" i="43" s="1"/>
  <c r="D18" i="41"/>
  <c r="G30" i="41" s="1"/>
  <c r="I28" i="43"/>
  <c r="G26" i="43"/>
  <c r="H28" i="42"/>
  <c r="F26" i="42"/>
  <c r="G28" i="41"/>
  <c r="E26" i="41"/>
  <c r="A1" i="33"/>
  <c r="A1" i="32"/>
  <c r="A1" i="29"/>
  <c r="I29" i="43" l="1"/>
  <c r="I34" i="43"/>
  <c r="G28" i="43"/>
  <c r="G34" i="43"/>
  <c r="G34" i="41"/>
  <c r="G29" i="41"/>
  <c r="E34" i="41"/>
  <c r="E28" i="41"/>
  <c r="H34" i="42"/>
  <c r="H29" i="42"/>
  <c r="F34" i="42"/>
  <c r="F28" i="42"/>
  <c r="I50" i="15" l="1"/>
  <c r="K50" i="15" s="1"/>
  <c r="J50" i="15" l="1"/>
  <c r="H1" i="29"/>
  <c r="A4" i="15" l="1"/>
  <c r="A1" i="15"/>
  <c r="B1" i="26"/>
  <c r="B4" i="26"/>
  <c r="H1" i="15" l="1"/>
  <c r="H3" i="15"/>
  <c r="B4" i="28"/>
  <c r="B1" i="28"/>
  <c r="C4" i="34"/>
  <c r="C1" i="34"/>
  <c r="A4" i="33"/>
  <c r="H1" i="33"/>
  <c r="C4" i="31"/>
  <c r="C1" i="31"/>
  <c r="A4" i="32"/>
  <c r="H1" i="32"/>
  <c r="C4" i="30"/>
  <c r="C1" i="30"/>
  <c r="A4" i="29"/>
  <c r="C4" i="27"/>
  <c r="C1" i="27"/>
  <c r="H3" i="33" l="1"/>
  <c r="H3" i="32"/>
  <c r="H3" i="29"/>
  <c r="D86" i="31"/>
  <c r="D82" i="31"/>
  <c r="D80" i="31"/>
  <c r="D78" i="31"/>
  <c r="D75" i="31"/>
  <c r="D73" i="31"/>
  <c r="D70" i="31"/>
  <c r="D67" i="31"/>
  <c r="D65" i="31"/>
  <c r="D63" i="31"/>
  <c r="D60" i="31"/>
  <c r="D57" i="31"/>
  <c r="D53" i="31"/>
  <c r="D51" i="31"/>
  <c r="D49" i="31"/>
  <c r="D41" i="31"/>
  <c r="D39" i="31"/>
  <c r="D36" i="31"/>
  <c r="D34" i="31"/>
  <c r="D31" i="31"/>
  <c r="D28" i="31"/>
  <c r="D26" i="31"/>
  <c r="D24" i="31"/>
  <c r="D22" i="31"/>
  <c r="D20" i="31"/>
  <c r="D16" i="31"/>
  <c r="D14" i="31"/>
  <c r="D12" i="31"/>
  <c r="D10" i="31"/>
  <c r="D87" i="34"/>
  <c r="D79" i="34"/>
  <c r="D76" i="34"/>
  <c r="D74" i="34"/>
  <c r="D71" i="34"/>
  <c r="D68" i="34"/>
  <c r="D66" i="34"/>
  <c r="D64" i="34"/>
  <c r="D61" i="34"/>
  <c r="D58" i="34"/>
  <c r="D54" i="34"/>
  <c r="D42" i="34"/>
  <c r="D40" i="34"/>
  <c r="D37" i="34"/>
  <c r="D35" i="34"/>
  <c r="D32" i="34"/>
  <c r="D25" i="34"/>
  <c r="D23" i="34"/>
  <c r="D21" i="34"/>
  <c r="D17" i="34"/>
  <c r="D15" i="34"/>
  <c r="D13" i="34"/>
  <c r="D11" i="34"/>
  <c r="K61" i="33"/>
  <c r="K60" i="33" s="1"/>
  <c r="K58" i="33"/>
  <c r="K57" i="33"/>
  <c r="K56" i="33"/>
  <c r="K54" i="33"/>
  <c r="K53" i="33"/>
  <c r="K51" i="33"/>
  <c r="K50" i="33" s="1"/>
  <c r="K49" i="33"/>
  <c r="K48" i="33"/>
  <c r="K47" i="33"/>
  <c r="K45" i="33"/>
  <c r="K44" i="33" s="1"/>
  <c r="K43" i="33"/>
  <c r="K42" i="33" s="1"/>
  <c r="K40" i="33"/>
  <c r="K39" i="33"/>
  <c r="K38" i="33"/>
  <c r="K31" i="33"/>
  <c r="K30" i="33"/>
  <c r="K28" i="33"/>
  <c r="K27" i="33"/>
  <c r="K25" i="33"/>
  <c r="K24" i="33" s="1"/>
  <c r="K20" i="33"/>
  <c r="K21" i="33"/>
  <c r="K22" i="33"/>
  <c r="K23" i="33"/>
  <c r="K19" i="33"/>
  <c r="K14" i="33"/>
  <c r="K15" i="33"/>
  <c r="K16" i="33"/>
  <c r="K13" i="33"/>
  <c r="L60" i="33"/>
  <c r="K60" i="32"/>
  <c r="L55" i="33"/>
  <c r="L52" i="33"/>
  <c r="L50" i="33"/>
  <c r="L46" i="33"/>
  <c r="L44" i="33"/>
  <c r="L42" i="33"/>
  <c r="L29" i="33"/>
  <c r="L26" i="33"/>
  <c r="L24" i="33"/>
  <c r="L18" i="33"/>
  <c r="L12" i="33"/>
  <c r="J61" i="33"/>
  <c r="J60" i="33" s="1"/>
  <c r="I61" i="33"/>
  <c r="I60" i="33" s="1"/>
  <c r="J58" i="33"/>
  <c r="I58" i="33"/>
  <c r="J57" i="33"/>
  <c r="I57" i="33"/>
  <c r="J56" i="33"/>
  <c r="I56" i="33"/>
  <c r="J54" i="33"/>
  <c r="I54" i="33"/>
  <c r="J53" i="33"/>
  <c r="I53" i="33"/>
  <c r="J51" i="33"/>
  <c r="J50" i="33" s="1"/>
  <c r="I51" i="33"/>
  <c r="I50" i="33" s="1"/>
  <c r="J49" i="33"/>
  <c r="I49" i="33"/>
  <c r="J48" i="33"/>
  <c r="I48" i="33"/>
  <c r="J47" i="33"/>
  <c r="I47" i="33"/>
  <c r="J45" i="33"/>
  <c r="J44" i="33" s="1"/>
  <c r="I45" i="33"/>
  <c r="I44" i="33" s="1"/>
  <c r="J43" i="33"/>
  <c r="J42" i="33" s="1"/>
  <c r="I43" i="33"/>
  <c r="I42" i="33" s="1"/>
  <c r="J40" i="33"/>
  <c r="I40" i="33"/>
  <c r="J39" i="33"/>
  <c r="I39" i="33"/>
  <c r="J38" i="33"/>
  <c r="I38" i="33"/>
  <c r="J31" i="33"/>
  <c r="I31" i="33"/>
  <c r="J30" i="33"/>
  <c r="I30" i="33"/>
  <c r="I28" i="33"/>
  <c r="I27" i="33"/>
  <c r="J25" i="33"/>
  <c r="J24" i="33" s="1"/>
  <c r="I25" i="33"/>
  <c r="J23" i="33"/>
  <c r="I23" i="33"/>
  <c r="J22" i="33"/>
  <c r="I22" i="33"/>
  <c r="J21" i="33"/>
  <c r="I21" i="33"/>
  <c r="J20" i="33"/>
  <c r="I20" i="33"/>
  <c r="J19" i="33"/>
  <c r="I19" i="33"/>
  <c r="J16" i="33"/>
  <c r="I16" i="33"/>
  <c r="J15" i="33"/>
  <c r="I15" i="33"/>
  <c r="J14" i="33"/>
  <c r="I14" i="33"/>
  <c r="J13" i="33"/>
  <c r="I13" i="33"/>
  <c r="J61" i="32"/>
  <c r="J60" i="32" s="1"/>
  <c r="J58" i="32"/>
  <c r="J57" i="32"/>
  <c r="J56" i="32"/>
  <c r="J54" i="32"/>
  <c r="J53" i="32"/>
  <c r="J51" i="32"/>
  <c r="J50" i="32" s="1"/>
  <c r="J49" i="32"/>
  <c r="J48" i="32"/>
  <c r="J47" i="32"/>
  <c r="J45" i="32"/>
  <c r="J44" i="32" s="1"/>
  <c r="J43" i="32"/>
  <c r="J42" i="32" s="1"/>
  <c r="J40" i="32"/>
  <c r="J39" i="32"/>
  <c r="J38" i="32"/>
  <c r="J31" i="32"/>
  <c r="J30" i="32"/>
  <c r="J25" i="32"/>
  <c r="J24" i="32" s="1"/>
  <c r="K24" i="32"/>
  <c r="K26" i="32"/>
  <c r="K29" i="32"/>
  <c r="K37" i="32"/>
  <c r="K42" i="32"/>
  <c r="K44" i="32"/>
  <c r="K46" i="32"/>
  <c r="K50" i="32"/>
  <c r="K52" i="32"/>
  <c r="K55" i="32"/>
  <c r="K18" i="32"/>
  <c r="J20" i="32"/>
  <c r="J21" i="32"/>
  <c r="J22" i="32"/>
  <c r="J23" i="32"/>
  <c r="J19" i="32"/>
  <c r="J14" i="32"/>
  <c r="J15" i="32"/>
  <c r="J16" i="32"/>
  <c r="J13" i="32"/>
  <c r="K12" i="32"/>
  <c r="I61" i="32"/>
  <c r="I58" i="32"/>
  <c r="I57" i="32"/>
  <c r="I56" i="32"/>
  <c r="I54" i="32"/>
  <c r="I53" i="32"/>
  <c r="I51" i="32"/>
  <c r="I49" i="32"/>
  <c r="I48" i="32"/>
  <c r="I47" i="32"/>
  <c r="I45" i="32"/>
  <c r="I43" i="32"/>
  <c r="I40" i="32"/>
  <c r="I39" i="32"/>
  <c r="I38" i="32"/>
  <c r="I31" i="32"/>
  <c r="I30" i="32"/>
  <c r="I28" i="32"/>
  <c r="I27" i="32"/>
  <c r="I25" i="32"/>
  <c r="I23" i="32"/>
  <c r="I22" i="32"/>
  <c r="I21" i="32"/>
  <c r="I20" i="32"/>
  <c r="I19" i="32"/>
  <c r="I16" i="32"/>
  <c r="I15" i="32"/>
  <c r="I14" i="32"/>
  <c r="I13" i="32"/>
  <c r="I61" i="29"/>
  <c r="I57" i="29"/>
  <c r="I58" i="29"/>
  <c r="I56" i="29"/>
  <c r="I54" i="29"/>
  <c r="I53" i="29"/>
  <c r="I51" i="29"/>
  <c r="I48" i="29"/>
  <c r="I49" i="29"/>
  <c r="I47" i="29"/>
  <c r="I45" i="29"/>
  <c r="I43" i="29"/>
  <c r="I39" i="29"/>
  <c r="I40" i="29"/>
  <c r="I38" i="29"/>
  <c r="I31" i="29"/>
  <c r="I30" i="29"/>
  <c r="I28" i="29"/>
  <c r="I27" i="29"/>
  <c r="I25" i="29"/>
  <c r="I20" i="29"/>
  <c r="I21" i="29"/>
  <c r="I22" i="29"/>
  <c r="I23" i="29"/>
  <c r="I19" i="29"/>
  <c r="I14" i="29"/>
  <c r="L14" i="29" s="1"/>
  <c r="I15" i="29"/>
  <c r="I16" i="29"/>
  <c r="I13" i="29"/>
  <c r="D77" i="31" l="1"/>
  <c r="D72" i="31"/>
  <c r="D69" i="31"/>
  <c r="D62" i="31"/>
  <c r="D59" i="31"/>
  <c r="D56" i="31"/>
  <c r="D48" i="31"/>
  <c r="D38" i="31"/>
  <c r="D33" i="31"/>
  <c r="D30" i="31"/>
  <c r="D19" i="31"/>
  <c r="D86" i="34"/>
  <c r="D78" i="34"/>
  <c r="D73" i="34"/>
  <c r="D70" i="34"/>
  <c r="D63" i="34"/>
  <c r="D60" i="34"/>
  <c r="D57" i="34"/>
  <c r="D49" i="34"/>
  <c r="D39" i="34"/>
  <c r="D34" i="34"/>
  <c r="D31" i="34"/>
  <c r="D20" i="34"/>
  <c r="D85" i="31"/>
  <c r="D10" i="34"/>
  <c r="L62" i="33"/>
  <c r="L67" i="33" s="1"/>
  <c r="K62" i="32"/>
  <c r="D9" i="31"/>
  <c r="M28" i="32"/>
  <c r="M45" i="32"/>
  <c r="M57" i="32"/>
  <c r="K12" i="33"/>
  <c r="M30" i="32"/>
  <c r="M48" i="32"/>
  <c r="M16" i="32"/>
  <c r="M51" i="32"/>
  <c r="K26" i="33"/>
  <c r="M47" i="32"/>
  <c r="M58" i="32"/>
  <c r="N15" i="33"/>
  <c r="C14" i="28" s="1"/>
  <c r="M61" i="32"/>
  <c r="N39" i="33"/>
  <c r="C51" i="28" s="1"/>
  <c r="J55" i="32"/>
  <c r="M38" i="32"/>
  <c r="J26" i="32"/>
  <c r="M20" i="32"/>
  <c r="J52" i="32"/>
  <c r="M13" i="32"/>
  <c r="J37" i="32"/>
  <c r="M39" i="32"/>
  <c r="M15" i="32"/>
  <c r="M53" i="32"/>
  <c r="M27" i="32"/>
  <c r="N49" i="33"/>
  <c r="C67" i="28" s="1"/>
  <c r="I52" i="33"/>
  <c r="M14" i="32"/>
  <c r="I37" i="33"/>
  <c r="M54" i="32"/>
  <c r="N57" i="33"/>
  <c r="C80" i="28" s="1"/>
  <c r="N48" i="33"/>
  <c r="C65" i="28" s="1"/>
  <c r="M22" i="32"/>
  <c r="J29" i="32"/>
  <c r="N28" i="33"/>
  <c r="C36" i="28" s="1"/>
  <c r="N30" i="33"/>
  <c r="C39" i="28" s="1"/>
  <c r="M25" i="32"/>
  <c r="J29" i="33"/>
  <c r="J55" i="33"/>
  <c r="K46" i="33"/>
  <c r="K37" i="33"/>
  <c r="K29" i="33"/>
  <c r="N25" i="33"/>
  <c r="C31" i="28" s="1"/>
  <c r="N56" i="33"/>
  <c r="C78" i="28" s="1"/>
  <c r="N47" i="33"/>
  <c r="C63" i="28" s="1"/>
  <c r="J46" i="32"/>
  <c r="N45" i="33"/>
  <c r="C60" i="28" s="1"/>
  <c r="N43" i="33"/>
  <c r="C57" i="28" s="1"/>
  <c r="N40" i="33"/>
  <c r="C53" i="28" s="1"/>
  <c r="M31" i="32"/>
  <c r="N31" i="33"/>
  <c r="C41" i="28" s="1"/>
  <c r="N27" i="33"/>
  <c r="C34" i="28" s="1"/>
  <c r="N20" i="33"/>
  <c r="C22" i="28" s="1"/>
  <c r="M19" i="32"/>
  <c r="J12" i="33"/>
  <c r="N14" i="33"/>
  <c r="C12" i="28" s="1"/>
  <c r="N61" i="33"/>
  <c r="C86" i="28" s="1"/>
  <c r="N58" i="33"/>
  <c r="C82" i="28" s="1"/>
  <c r="M56" i="32"/>
  <c r="N38" i="33"/>
  <c r="C49" i="28" s="1"/>
  <c r="I29" i="29"/>
  <c r="I24" i="33"/>
  <c r="N24" i="33" s="1"/>
  <c r="M23" i="32"/>
  <c r="N19" i="33"/>
  <c r="C20" i="28" s="1"/>
  <c r="N44" i="33"/>
  <c r="N23" i="33"/>
  <c r="C28" i="28" s="1"/>
  <c r="K55" i="33"/>
  <c r="K52" i="33"/>
  <c r="N22" i="33"/>
  <c r="C26" i="28" s="1"/>
  <c r="K18" i="33"/>
  <c r="N16" i="33"/>
  <c r="C16" i="28" s="1"/>
  <c r="N51" i="33"/>
  <c r="C70" i="28" s="1"/>
  <c r="M49" i="32"/>
  <c r="N13" i="33"/>
  <c r="C10" i="28" s="1"/>
  <c r="J12" i="32"/>
  <c r="N21" i="33"/>
  <c r="C24" i="28" s="1"/>
  <c r="I12" i="29"/>
  <c r="M21" i="32"/>
  <c r="N50" i="33"/>
  <c r="N54" i="33"/>
  <c r="C75" i="28" s="1"/>
  <c r="N53" i="33"/>
  <c r="C73" i="28" s="1"/>
  <c r="J18" i="32"/>
  <c r="M40" i="32"/>
  <c r="M43" i="32"/>
  <c r="N42" i="33"/>
  <c r="N60" i="33"/>
  <c r="I29" i="33"/>
  <c r="J37" i="33"/>
  <c r="J52" i="33"/>
  <c r="I18" i="33"/>
  <c r="I26" i="33"/>
  <c r="J26" i="33"/>
  <c r="I46" i="33"/>
  <c r="J46" i="33"/>
  <c r="I55" i="33"/>
  <c r="I12" i="33"/>
  <c r="J18" i="33"/>
  <c r="I12" i="32"/>
  <c r="I29" i="32"/>
  <c r="I55" i="32"/>
  <c r="I18" i="32"/>
  <c r="I24" i="32"/>
  <c r="M24" i="32" s="1"/>
  <c r="I26" i="32"/>
  <c r="I37" i="32"/>
  <c r="I42" i="32"/>
  <c r="M42" i="32" s="1"/>
  <c r="I44" i="32"/>
  <c r="M44" i="32" s="1"/>
  <c r="I46" i="32"/>
  <c r="I50" i="32"/>
  <c r="I52" i="32"/>
  <c r="I60" i="32"/>
  <c r="M60" i="32" s="1"/>
  <c r="M60" i="33" l="1"/>
  <c r="M50" i="33"/>
  <c r="M44" i="33"/>
  <c r="M42" i="33"/>
  <c r="M24" i="33"/>
  <c r="C59" i="28"/>
  <c r="C56" i="28"/>
  <c r="C30" i="28"/>
  <c r="L63" i="33"/>
  <c r="L65" i="33"/>
  <c r="L64" i="33"/>
  <c r="K64" i="32"/>
  <c r="K64" i="33" s="1"/>
  <c r="K62" i="33"/>
  <c r="K67" i="33" s="1"/>
  <c r="K63" i="32"/>
  <c r="K65" i="32"/>
  <c r="K65" i="33" s="1"/>
  <c r="K67" i="32"/>
  <c r="M26" i="32"/>
  <c r="C85" i="28"/>
  <c r="D89" i="34"/>
  <c r="M55" i="32"/>
  <c r="M52" i="32"/>
  <c r="M37" i="32"/>
  <c r="N37" i="33"/>
  <c r="N26" i="33"/>
  <c r="N12" i="33"/>
  <c r="M12" i="33" s="1"/>
  <c r="N52" i="33"/>
  <c r="N46" i="33"/>
  <c r="M12" i="32"/>
  <c r="N18" i="33"/>
  <c r="M18" i="32"/>
  <c r="M46" i="32"/>
  <c r="M50" i="32"/>
  <c r="C69" i="28"/>
  <c r="N55" i="33"/>
  <c r="M29" i="32"/>
  <c r="N29" i="33"/>
  <c r="D88" i="31"/>
  <c r="D87" i="30"/>
  <c r="D83" i="30"/>
  <c r="D81" i="30"/>
  <c r="D79" i="30"/>
  <c r="D76" i="30"/>
  <c r="D74" i="30"/>
  <c r="D71" i="30"/>
  <c r="D68" i="30"/>
  <c r="D66" i="30"/>
  <c r="D64" i="30"/>
  <c r="D61" i="30"/>
  <c r="D58" i="30"/>
  <c r="D54" i="30"/>
  <c r="D52" i="30"/>
  <c r="D50" i="30"/>
  <c r="D42" i="30"/>
  <c r="D40" i="30"/>
  <c r="D32" i="30"/>
  <c r="D29" i="30"/>
  <c r="D27" i="30"/>
  <c r="D25" i="30"/>
  <c r="D23" i="30"/>
  <c r="D21" i="30"/>
  <c r="D17" i="30"/>
  <c r="D15" i="30"/>
  <c r="D13" i="30"/>
  <c r="D11" i="30"/>
  <c r="M55" i="33" l="1"/>
  <c r="M52" i="33"/>
  <c r="M46" i="33"/>
  <c r="M37" i="33"/>
  <c r="M29" i="33"/>
  <c r="M26" i="33"/>
  <c r="M18" i="33"/>
  <c r="C77" i="28"/>
  <c r="C72" i="28"/>
  <c r="C62" i="28"/>
  <c r="C48" i="28"/>
  <c r="C38" i="28"/>
  <c r="C33" i="28"/>
  <c r="C19" i="28"/>
  <c r="C9" i="28"/>
  <c r="K66" i="32"/>
  <c r="L66" i="33"/>
  <c r="K63" i="33"/>
  <c r="L61" i="29"/>
  <c r="L58" i="29"/>
  <c r="L57" i="29"/>
  <c r="L56" i="29"/>
  <c r="L54" i="29"/>
  <c r="L53" i="29"/>
  <c r="L51" i="29"/>
  <c r="L49" i="29"/>
  <c r="L48" i="29"/>
  <c r="L47" i="29"/>
  <c r="L45" i="29"/>
  <c r="L43" i="29"/>
  <c r="L40" i="29"/>
  <c r="L39" i="29"/>
  <c r="L38" i="29"/>
  <c r="L31" i="29"/>
  <c r="L30" i="29"/>
  <c r="L28" i="29"/>
  <c r="L27" i="29"/>
  <c r="L25" i="29"/>
  <c r="L21" i="29"/>
  <c r="L22" i="29"/>
  <c r="L23" i="29"/>
  <c r="L20" i="29"/>
  <c r="L19" i="29"/>
  <c r="L15" i="29"/>
  <c r="L16" i="29"/>
  <c r="L13" i="29"/>
  <c r="J29" i="29"/>
  <c r="J60" i="29"/>
  <c r="J42" i="29"/>
  <c r="J44" i="29"/>
  <c r="J46" i="29"/>
  <c r="J50" i="29"/>
  <c r="J52" i="29"/>
  <c r="J55" i="29"/>
  <c r="J12" i="29"/>
  <c r="J18" i="29"/>
  <c r="I60" i="29"/>
  <c r="I55" i="29"/>
  <c r="I52" i="29"/>
  <c r="I50" i="29"/>
  <c r="I46" i="29"/>
  <c r="I44" i="29"/>
  <c r="I42" i="29"/>
  <c r="I37" i="29"/>
  <c r="I26" i="29"/>
  <c r="I24" i="29"/>
  <c r="I18" i="29"/>
  <c r="D88" i="27"/>
  <c r="D84" i="27"/>
  <c r="D82" i="27"/>
  <c r="D80" i="27"/>
  <c r="D77" i="27"/>
  <c r="D75" i="27"/>
  <c r="D72" i="27"/>
  <c r="D69" i="27"/>
  <c r="D67" i="27"/>
  <c r="D65" i="27"/>
  <c r="D62" i="27"/>
  <c r="D59" i="27"/>
  <c r="D55" i="27"/>
  <c r="D53" i="27"/>
  <c r="D51" i="27"/>
  <c r="D43" i="27"/>
  <c r="D41" i="27"/>
  <c r="D38" i="27"/>
  <c r="D36" i="27"/>
  <c r="D33" i="27"/>
  <c r="D30" i="27"/>
  <c r="D28" i="27"/>
  <c r="D26" i="27"/>
  <c r="D24" i="27"/>
  <c r="D22" i="27"/>
  <c r="D18" i="27"/>
  <c r="D16" i="27"/>
  <c r="D14" i="27"/>
  <c r="D12" i="27"/>
  <c r="D60" i="30" l="1"/>
  <c r="D10" i="30"/>
  <c r="J62" i="29"/>
  <c r="J62" i="32" s="1"/>
  <c r="L44" i="29"/>
  <c r="L12" i="29"/>
  <c r="L55" i="29"/>
  <c r="D78" i="30"/>
  <c r="L52" i="29"/>
  <c r="D73" i="30"/>
  <c r="L26" i="29"/>
  <c r="D34" i="30"/>
  <c r="L42" i="29"/>
  <c r="D57" i="30"/>
  <c r="L29" i="29"/>
  <c r="D39" i="30"/>
  <c r="L18" i="29"/>
  <c r="D20" i="30"/>
  <c r="L50" i="29"/>
  <c r="D70" i="30"/>
  <c r="L46" i="29"/>
  <c r="D63" i="30"/>
  <c r="L37" i="29"/>
  <c r="D49" i="30"/>
  <c r="L60" i="29"/>
  <c r="D86" i="30"/>
  <c r="L24" i="29"/>
  <c r="D31" i="30"/>
  <c r="K60" i="29" l="1"/>
  <c r="K55" i="29"/>
  <c r="K52" i="29"/>
  <c r="K50" i="29"/>
  <c r="K46" i="29"/>
  <c r="K44" i="29"/>
  <c r="K42" i="29"/>
  <c r="K37" i="29"/>
  <c r="K29" i="29"/>
  <c r="K26" i="29"/>
  <c r="K24" i="29"/>
  <c r="K18" i="29"/>
  <c r="J62" i="33"/>
  <c r="J67" i="33" s="1"/>
  <c r="J67" i="32"/>
  <c r="J64" i="29"/>
  <c r="J64" i="32" s="1"/>
  <c r="J64" i="33" s="1"/>
  <c r="J65" i="29"/>
  <c r="J65" i="32" s="1"/>
  <c r="J65" i="33" s="1"/>
  <c r="J67" i="29"/>
  <c r="J63" i="29"/>
  <c r="D89" i="30"/>
  <c r="J66" i="29" l="1"/>
  <c r="J63" i="32"/>
  <c r="J63" i="33" s="1"/>
  <c r="K57" i="15"/>
  <c r="K58" i="15"/>
  <c r="K54" i="15"/>
  <c r="K48" i="15"/>
  <c r="K49" i="15"/>
  <c r="I55" i="15"/>
  <c r="K55" i="15" s="1"/>
  <c r="I52" i="15"/>
  <c r="K52" i="15" s="1"/>
  <c r="I46" i="15"/>
  <c r="K46" i="15" s="1"/>
  <c r="J55" i="15" l="1"/>
  <c r="J52" i="15"/>
  <c r="J46" i="15"/>
  <c r="D74" i="27"/>
  <c r="D79" i="27"/>
  <c r="D64" i="27"/>
  <c r="K56" i="15"/>
  <c r="K53" i="15"/>
  <c r="K51" i="15"/>
  <c r="K47" i="15"/>
  <c r="K45" i="15"/>
  <c r="K43" i="15"/>
  <c r="K38" i="15"/>
  <c r="I60" i="15"/>
  <c r="K60" i="15" s="1"/>
  <c r="D71" i="27"/>
  <c r="I44" i="15"/>
  <c r="K44" i="15" s="1"/>
  <c r="I37" i="15"/>
  <c r="K37" i="15" s="1"/>
  <c r="K44" i="7"/>
  <c r="F44" i="15" s="1"/>
  <c r="K46" i="7"/>
  <c r="F46" i="15" s="1"/>
  <c r="K50" i="7"/>
  <c r="K52" i="7"/>
  <c r="F52" i="15" s="1"/>
  <c r="K55" i="7"/>
  <c r="F55" i="15" s="1"/>
  <c r="K42" i="7"/>
  <c r="L55" i="15" l="1"/>
  <c r="L52" i="15"/>
  <c r="F50" i="15"/>
  <c r="C50" i="15" s="1"/>
  <c r="L50" i="15"/>
  <c r="L46" i="15"/>
  <c r="F42" i="15"/>
  <c r="C42" i="15" s="1"/>
  <c r="L42" i="15"/>
  <c r="J60" i="15"/>
  <c r="L44" i="15"/>
  <c r="J44" i="15"/>
  <c r="J37" i="15"/>
  <c r="D61" i="27"/>
  <c r="D58" i="27"/>
  <c r="D55" i="15"/>
  <c r="C55" i="15"/>
  <c r="D52" i="15"/>
  <c r="C52" i="15"/>
  <c r="D46" i="15"/>
  <c r="C46" i="15"/>
  <c r="D44" i="15"/>
  <c r="C44" i="15"/>
  <c r="E50" i="15"/>
  <c r="E55" i="15"/>
  <c r="E52" i="15"/>
  <c r="D87" i="27"/>
  <c r="E46" i="15"/>
  <c r="E44" i="15"/>
  <c r="M46" i="7"/>
  <c r="O46" i="7" s="1"/>
  <c r="D50" i="27"/>
  <c r="M55" i="7"/>
  <c r="O55" i="7" s="1"/>
  <c r="M42" i="7"/>
  <c r="O42" i="7" s="1"/>
  <c r="M52" i="7"/>
  <c r="O52" i="7" s="1"/>
  <c r="M50" i="7"/>
  <c r="O50" i="7" s="1"/>
  <c r="M44" i="7"/>
  <c r="O44" i="7" s="1"/>
  <c r="D50" i="15" l="1"/>
  <c r="D42" i="15"/>
  <c r="E42" i="15"/>
  <c r="Q55" i="7"/>
  <c r="S55" i="7" s="1"/>
  <c r="F55" i="29"/>
  <c r="M55" i="29" s="1"/>
  <c r="Q52" i="7"/>
  <c r="S52" i="7" s="1"/>
  <c r="F52" i="29"/>
  <c r="M52" i="29" s="1"/>
  <c r="Q50" i="7"/>
  <c r="S50" i="7" s="1"/>
  <c r="F50" i="29"/>
  <c r="M50" i="29" s="1"/>
  <c r="Q46" i="7"/>
  <c r="S46" i="7" s="1"/>
  <c r="F46" i="29"/>
  <c r="M46" i="29" s="1"/>
  <c r="Q44" i="7"/>
  <c r="S44" i="7" s="1"/>
  <c r="F44" i="29"/>
  <c r="M44" i="29" s="1"/>
  <c r="Q42" i="7"/>
  <c r="S42" i="7" s="1"/>
  <c r="F42" i="29"/>
  <c r="M42" i="29" s="1"/>
  <c r="E52" i="29" l="1"/>
  <c r="C52" i="29"/>
  <c r="D52" i="29"/>
  <c r="E44" i="29"/>
  <c r="D44" i="29"/>
  <c r="C44" i="29"/>
  <c r="E55" i="29"/>
  <c r="C55" i="29"/>
  <c r="D55" i="29"/>
  <c r="D42" i="29"/>
  <c r="C42" i="29"/>
  <c r="E42" i="29"/>
  <c r="E50" i="29"/>
  <c r="D50" i="29"/>
  <c r="C50" i="29"/>
  <c r="E46" i="29"/>
  <c r="D46" i="29"/>
  <c r="C46" i="29"/>
  <c r="U55" i="7"/>
  <c r="W55" i="7" s="1"/>
  <c r="F55" i="7" s="1"/>
  <c r="F55" i="32"/>
  <c r="F52" i="32"/>
  <c r="U52" i="7"/>
  <c r="W52" i="7" s="1"/>
  <c r="U50" i="7"/>
  <c r="W50" i="7" s="1"/>
  <c r="F50" i="32"/>
  <c r="U46" i="7"/>
  <c r="W46" i="7" s="1"/>
  <c r="F46" i="32"/>
  <c r="F44" i="32"/>
  <c r="U44" i="7"/>
  <c r="W44" i="7" s="1"/>
  <c r="F44" i="7" s="1"/>
  <c r="U42" i="7"/>
  <c r="W42" i="7" s="1"/>
  <c r="F42" i="32"/>
  <c r="K40" i="15"/>
  <c r="N55" i="32" l="1"/>
  <c r="L55" i="32"/>
  <c r="L44" i="32"/>
  <c r="N44" i="32"/>
  <c r="N50" i="32"/>
  <c r="L50" i="32"/>
  <c r="L42" i="32"/>
  <c r="N42" i="32"/>
  <c r="N52" i="32"/>
  <c r="L52" i="32"/>
  <c r="L46" i="32"/>
  <c r="N46" i="32"/>
  <c r="D44" i="7"/>
  <c r="C44" i="7"/>
  <c r="D55" i="7"/>
  <c r="C55" i="7"/>
  <c r="D55" i="32"/>
  <c r="C55" i="32"/>
  <c r="D52" i="32"/>
  <c r="C52" i="32"/>
  <c r="D50" i="32"/>
  <c r="C50" i="32"/>
  <c r="D46" i="32"/>
  <c r="C46" i="32"/>
  <c r="D44" i="32"/>
  <c r="C44" i="32"/>
  <c r="D42" i="32"/>
  <c r="C42" i="32"/>
  <c r="E55" i="32"/>
  <c r="E52" i="32"/>
  <c r="E44" i="32"/>
  <c r="F52" i="7"/>
  <c r="C52" i="7" s="1"/>
  <c r="F52" i="33"/>
  <c r="O52" i="33" s="1"/>
  <c r="F55" i="33"/>
  <c r="O55" i="33" s="1"/>
  <c r="E50" i="32"/>
  <c r="F50" i="33"/>
  <c r="O50" i="33" s="1"/>
  <c r="F50" i="7"/>
  <c r="F46" i="33"/>
  <c r="O46" i="33" s="1"/>
  <c r="F46" i="7"/>
  <c r="E46" i="32"/>
  <c r="F44" i="33"/>
  <c r="O44" i="33" s="1"/>
  <c r="E42" i="32"/>
  <c r="F42" i="33"/>
  <c r="O42" i="33" s="1"/>
  <c r="F42" i="7"/>
  <c r="C57" i="26"/>
  <c r="E44" i="7"/>
  <c r="D50" i="7" l="1"/>
  <c r="C50" i="7"/>
  <c r="D46" i="7"/>
  <c r="C46" i="7"/>
  <c r="D42" i="7"/>
  <c r="C42" i="7"/>
  <c r="C55" i="33"/>
  <c r="D55" i="33"/>
  <c r="C52" i="33"/>
  <c r="D52" i="33"/>
  <c r="C50" i="33"/>
  <c r="D50" i="33"/>
  <c r="C46" i="33"/>
  <c r="D46" i="33"/>
  <c r="C44" i="33"/>
  <c r="D44" i="33"/>
  <c r="C42" i="33"/>
  <c r="D42" i="33"/>
  <c r="C70" i="26"/>
  <c r="D52" i="7"/>
  <c r="E46" i="33"/>
  <c r="E42" i="33"/>
  <c r="E55" i="33"/>
  <c r="E44" i="33"/>
  <c r="E50" i="33"/>
  <c r="E52" i="33"/>
  <c r="E52" i="7"/>
  <c r="C75" i="26"/>
  <c r="E55" i="7"/>
  <c r="C67" i="26"/>
  <c r="E50" i="7"/>
  <c r="E46" i="7"/>
  <c r="C60" i="26"/>
  <c r="C54" i="26"/>
  <c r="E42" i="7"/>
  <c r="V62" i="7"/>
  <c r="R62" i="7"/>
  <c r="N62" i="7"/>
  <c r="K60" i="7"/>
  <c r="F60" i="15" l="1"/>
  <c r="D60" i="15" s="1"/>
  <c r="L60" i="15"/>
  <c r="M60" i="7"/>
  <c r="O60" i="7" s="1"/>
  <c r="I12" i="15"/>
  <c r="C60" i="15" l="1"/>
  <c r="E60" i="15"/>
  <c r="D11" i="27"/>
  <c r="Q60" i="7"/>
  <c r="S60" i="7" s="1"/>
  <c r="F60" i="29"/>
  <c r="M60" i="29" s="1"/>
  <c r="C60" i="29" l="1"/>
  <c r="E60" i="29"/>
  <c r="D60" i="29"/>
  <c r="F60" i="32"/>
  <c r="U60" i="7"/>
  <c r="W60" i="7" s="1"/>
  <c r="F60" i="7" s="1"/>
  <c r="K37" i="7"/>
  <c r="K29" i="7"/>
  <c r="L29" i="15" s="1"/>
  <c r="K26" i="7"/>
  <c r="K24" i="7"/>
  <c r="L24" i="15" s="1"/>
  <c r="K12" i="7"/>
  <c r="F37" i="15" l="1"/>
  <c r="C37" i="15" s="1"/>
  <c r="L37" i="15"/>
  <c r="N60" i="32"/>
  <c r="L60" i="32"/>
  <c r="D60" i="7"/>
  <c r="C60" i="7"/>
  <c r="D60" i="32"/>
  <c r="C60" i="32"/>
  <c r="C83" i="26"/>
  <c r="E60" i="32"/>
  <c r="E60" i="7"/>
  <c r="F60" i="33"/>
  <c r="O60" i="33" s="1"/>
  <c r="F26" i="15"/>
  <c r="F12" i="15"/>
  <c r="F29" i="15"/>
  <c r="F24" i="15"/>
  <c r="M29" i="7"/>
  <c r="O29" i="7" s="1"/>
  <c r="Q29" i="7" s="1"/>
  <c r="S29" i="7" s="1"/>
  <c r="M26" i="7"/>
  <c r="O26" i="7" s="1"/>
  <c r="M24" i="7"/>
  <c r="O24" i="7" s="1"/>
  <c r="M12" i="7"/>
  <c r="O12" i="7" s="1"/>
  <c r="F12" i="29" s="1"/>
  <c r="M37" i="7"/>
  <c r="O37" i="7" s="1"/>
  <c r="D37" i="15" l="1"/>
  <c r="K12" i="29"/>
  <c r="M12" i="29"/>
  <c r="C60" i="33"/>
  <c r="D60" i="33"/>
  <c r="E12" i="29"/>
  <c r="C12" i="29"/>
  <c r="D12" i="29"/>
  <c r="D24" i="15"/>
  <c r="C24" i="15"/>
  <c r="D29" i="15"/>
  <c r="C29" i="15"/>
  <c r="D12" i="15"/>
  <c r="C12" i="15"/>
  <c r="D26" i="15"/>
  <c r="C26" i="15"/>
  <c r="E60" i="33"/>
  <c r="F26" i="29"/>
  <c r="M26" i="29" s="1"/>
  <c r="F37" i="29"/>
  <c r="M37" i="29" s="1"/>
  <c r="F29" i="29"/>
  <c r="M29" i="29" s="1"/>
  <c r="F24" i="29"/>
  <c r="M24" i="29" s="1"/>
  <c r="Q37" i="7"/>
  <c r="S37" i="7" s="1"/>
  <c r="Q26" i="7"/>
  <c r="S26" i="7" s="1"/>
  <c r="Q24" i="7"/>
  <c r="S24" i="7" s="1"/>
  <c r="Q12" i="7"/>
  <c r="S12" i="7" s="1"/>
  <c r="K16" i="15"/>
  <c r="E37" i="29" l="1"/>
  <c r="C37" i="29"/>
  <c r="D37" i="29"/>
  <c r="E24" i="29"/>
  <c r="D24" i="29"/>
  <c r="C24" i="29"/>
  <c r="E26" i="29"/>
  <c r="D26" i="29"/>
  <c r="C26" i="29"/>
  <c r="E29" i="29"/>
  <c r="D29" i="29"/>
  <c r="C29" i="29"/>
  <c r="F12" i="32"/>
  <c r="F37" i="32"/>
  <c r="F29" i="32"/>
  <c r="F24" i="32"/>
  <c r="F26" i="32"/>
  <c r="U37" i="7"/>
  <c r="W37" i="7" s="1"/>
  <c r="U29" i="7"/>
  <c r="W29" i="7" s="1"/>
  <c r="U26" i="7"/>
  <c r="W26" i="7" s="1"/>
  <c r="F26" i="7" s="1"/>
  <c r="U24" i="7"/>
  <c r="W24" i="7" s="1"/>
  <c r="U12" i="7"/>
  <c r="W12" i="7" s="1"/>
  <c r="L12" i="32" l="1"/>
  <c r="N12" i="32"/>
  <c r="L37" i="32"/>
  <c r="N37" i="32"/>
  <c r="N24" i="32"/>
  <c r="L24" i="32"/>
  <c r="L29" i="32"/>
  <c r="N29" i="32"/>
  <c r="N26" i="32"/>
  <c r="L26" i="32"/>
  <c r="D26" i="7"/>
  <c r="C26" i="7"/>
  <c r="D37" i="32"/>
  <c r="C37" i="32"/>
  <c r="D29" i="32"/>
  <c r="C29" i="32"/>
  <c r="D26" i="32"/>
  <c r="C26" i="32"/>
  <c r="D24" i="32"/>
  <c r="C24" i="32"/>
  <c r="D12" i="32"/>
  <c r="C12" i="32"/>
  <c r="E29" i="32"/>
  <c r="E12" i="32"/>
  <c r="E37" i="32"/>
  <c r="F29" i="7"/>
  <c r="C29" i="7" s="1"/>
  <c r="F29" i="33"/>
  <c r="O29" i="33" s="1"/>
  <c r="E24" i="32"/>
  <c r="F37" i="33"/>
  <c r="O37" i="33" s="1"/>
  <c r="F37" i="7"/>
  <c r="C37" i="7" s="1"/>
  <c r="F24" i="33"/>
  <c r="O24" i="33" s="1"/>
  <c r="F12" i="33"/>
  <c r="O12" i="33" s="1"/>
  <c r="F26" i="33"/>
  <c r="O26" i="33" s="1"/>
  <c r="E26" i="32"/>
  <c r="F24" i="7"/>
  <c r="F12" i="7"/>
  <c r="K14" i="15"/>
  <c r="D24" i="7" l="1"/>
  <c r="C24" i="7"/>
  <c r="D12" i="7"/>
  <c r="C12" i="7"/>
  <c r="C37" i="33"/>
  <c r="D37" i="33"/>
  <c r="C46" i="26"/>
  <c r="D37" i="7"/>
  <c r="C29" i="33"/>
  <c r="D29" i="33"/>
  <c r="C26" i="33"/>
  <c r="D26" i="33"/>
  <c r="C24" i="33"/>
  <c r="D24" i="33"/>
  <c r="C12" i="33"/>
  <c r="D12" i="33"/>
  <c r="C36" i="26"/>
  <c r="D29" i="7"/>
  <c r="E37" i="33"/>
  <c r="E24" i="33"/>
  <c r="E29" i="33"/>
  <c r="E12" i="33"/>
  <c r="E26" i="33"/>
  <c r="C31" i="26"/>
  <c r="C28" i="26"/>
  <c r="C7" i="26"/>
  <c r="D32" i="27"/>
  <c r="K39" i="15"/>
  <c r="K31" i="15"/>
  <c r="K30" i="15"/>
  <c r="D40" i="27"/>
  <c r="K28" i="15"/>
  <c r="K27" i="15"/>
  <c r="I26" i="15"/>
  <c r="K26" i="15" s="1"/>
  <c r="K25" i="15"/>
  <c r="K23" i="15"/>
  <c r="K22" i="15"/>
  <c r="K21" i="15"/>
  <c r="K20" i="15"/>
  <c r="K19" i="15"/>
  <c r="I18" i="15"/>
  <c r="K18" i="15" s="1"/>
  <c r="J18" i="15" s="1"/>
  <c r="K15" i="15"/>
  <c r="K13" i="15"/>
  <c r="L26" i="15" l="1"/>
  <c r="J26" i="15"/>
  <c r="D35" i="27"/>
  <c r="I62" i="15"/>
  <c r="D21" i="27"/>
  <c r="K12" i="15"/>
  <c r="J12" i="15" s="1"/>
  <c r="E12" i="15"/>
  <c r="E24" i="15"/>
  <c r="E26" i="15"/>
  <c r="E29" i="15"/>
  <c r="E37" i="15"/>
  <c r="L12" i="15" l="1"/>
  <c r="I62" i="29"/>
  <c r="I62" i="32"/>
  <c r="I62" i="33" s="1"/>
  <c r="I67" i="15"/>
  <c r="I64" i="15"/>
  <c r="I65" i="15"/>
  <c r="K65" i="15" s="1"/>
  <c r="I63" i="15"/>
  <c r="K63" i="15" s="1"/>
  <c r="D90" i="27"/>
  <c r="K62" i="15"/>
  <c r="E37" i="7"/>
  <c r="E29" i="7"/>
  <c r="E26" i="7"/>
  <c r="E24" i="7"/>
  <c r="E12" i="7"/>
  <c r="K67" i="15" l="1"/>
  <c r="I64" i="29"/>
  <c r="L64" i="29" s="1"/>
  <c r="I64" i="32"/>
  <c r="K64" i="15"/>
  <c r="I67" i="33"/>
  <c r="N62" i="33"/>
  <c r="I66" i="15"/>
  <c r="I63" i="29"/>
  <c r="I63" i="32"/>
  <c r="I63" i="33" s="1"/>
  <c r="I65" i="29"/>
  <c r="L65" i="29" s="1"/>
  <c r="I65" i="32"/>
  <c r="I67" i="29"/>
  <c r="L62" i="29"/>
  <c r="I67" i="32"/>
  <c r="M62" i="32"/>
  <c r="M62" i="33" l="1"/>
  <c r="M64" i="32"/>
  <c r="I64" i="33"/>
  <c r="M65" i="32"/>
  <c r="I65" i="33"/>
  <c r="N67" i="33"/>
  <c r="N64" i="33"/>
  <c r="N65" i="33"/>
  <c r="C88" i="28"/>
  <c r="N63" i="33"/>
  <c r="M67" i="32"/>
  <c r="M63" i="32"/>
  <c r="L63" i="29"/>
  <c r="L67" i="29"/>
  <c r="K18" i="7"/>
  <c r="L18" i="15" s="1"/>
  <c r="F18" i="15" l="1"/>
  <c r="K62" i="7"/>
  <c r="L62" i="15" s="1"/>
  <c r="M18" i="7"/>
  <c r="O18" i="7" s="1"/>
  <c r="D18" i="15" l="1"/>
  <c r="D62" i="15" s="1"/>
  <c r="L64" i="15" s="1"/>
  <c r="C18" i="15"/>
  <c r="E18" i="15"/>
  <c r="E62" i="15" s="1"/>
  <c r="F62" i="15"/>
  <c r="Q18" i="7"/>
  <c r="S18" i="7" s="1"/>
  <c r="U18" i="7" s="1"/>
  <c r="W18" i="7" s="1"/>
  <c r="F18" i="29"/>
  <c r="M18" i="29" s="1"/>
  <c r="M62" i="7"/>
  <c r="F67" i="15" l="1"/>
  <c r="J67" i="15" s="1"/>
  <c r="J62" i="15"/>
  <c r="E67" i="15"/>
  <c r="L63" i="15"/>
  <c r="D67" i="15"/>
  <c r="D18" i="29"/>
  <c r="D62" i="29" s="1"/>
  <c r="M64" i="29" s="1"/>
  <c r="C18" i="29"/>
  <c r="E18" i="29"/>
  <c r="L67" i="15"/>
  <c r="C62" i="15"/>
  <c r="L65" i="15" s="1"/>
  <c r="O62" i="7"/>
  <c r="F18" i="33"/>
  <c r="O18" i="33" s="1"/>
  <c r="F18" i="7"/>
  <c r="F62" i="29"/>
  <c r="F18" i="32"/>
  <c r="F67" i="29" l="1"/>
  <c r="K67" i="29" s="1"/>
  <c r="K62" i="29"/>
  <c r="M62" i="29"/>
  <c r="M67" i="29" s="1"/>
  <c r="C18" i="32"/>
  <c r="N18" i="32"/>
  <c r="L18" i="32"/>
  <c r="D18" i="7"/>
  <c r="D62" i="7" s="1"/>
  <c r="C18" i="7"/>
  <c r="C18" i="33"/>
  <c r="D18" i="33"/>
  <c r="D62" i="33" s="1"/>
  <c r="O64" i="33" s="1"/>
  <c r="D18" i="32"/>
  <c r="D62" i="32" s="1"/>
  <c r="N64" i="32" s="1"/>
  <c r="C67" i="15"/>
  <c r="D67" i="29"/>
  <c r="Q62" i="7"/>
  <c r="E62" i="29"/>
  <c r="M63" i="29" s="1"/>
  <c r="C62" i="29"/>
  <c r="M65" i="29" s="1"/>
  <c r="E18" i="32"/>
  <c r="E62" i="32" s="1"/>
  <c r="F62" i="32"/>
  <c r="C17" i="26"/>
  <c r="E18" i="7"/>
  <c r="E62" i="7" s="1"/>
  <c r="E18" i="33"/>
  <c r="E62" i="33" s="1"/>
  <c r="F62" i="33"/>
  <c r="E67" i="33" l="1"/>
  <c r="O63" i="33"/>
  <c r="F67" i="33"/>
  <c r="O62" i="33"/>
  <c r="M67" i="33"/>
  <c r="F67" i="32"/>
  <c r="N62" i="32"/>
  <c r="L62" i="32"/>
  <c r="L67" i="32"/>
  <c r="E67" i="32"/>
  <c r="N63" i="32"/>
  <c r="D67" i="33"/>
  <c r="D67" i="32"/>
  <c r="E67" i="29"/>
  <c r="C67" i="29"/>
  <c r="S62" i="7"/>
  <c r="C62" i="7"/>
  <c r="C62" i="32"/>
  <c r="N65" i="32" s="1"/>
  <c r="C62" i="33"/>
  <c r="O65" i="33" s="1"/>
  <c r="C67" i="33" l="1"/>
  <c r="C67" i="32"/>
  <c r="U62" i="7"/>
  <c r="N67" i="32"/>
  <c r="W62" i="7" l="1"/>
  <c r="F62" i="7" l="1"/>
  <c r="O67" i="33" l="1"/>
  <c r="C86" i="26"/>
</calcChain>
</file>

<file path=xl/sharedStrings.xml><?xml version="1.0" encoding="utf-8"?>
<sst xmlns="http://schemas.openxmlformats.org/spreadsheetml/2006/main" count="1582" uniqueCount="475">
  <si>
    <t>TOTAL</t>
  </si>
  <si>
    <t>II-1.2</t>
  </si>
  <si>
    <t>I. DATA COLLECTION AND ASSESSMENT</t>
  </si>
  <si>
    <t>DATA COLLECTION AND ASSESSMENT</t>
  </si>
  <si>
    <t>II. TRANSPORTATION PLANNING</t>
  </si>
  <si>
    <t>COMPREHENSIVE TRANSPORTATION PLAN (CTP) DEVELOPMENT</t>
  </si>
  <si>
    <t>Develop CTP Vision</t>
  </si>
  <si>
    <t>Conduct CTP Needs Assessment</t>
  </si>
  <si>
    <t>Analyze Alternatives and Environmental Screening</t>
  </si>
  <si>
    <t>Develop Final Plan</t>
  </si>
  <si>
    <t>Adopt Plan</t>
  </si>
  <si>
    <t>STIP Participation</t>
  </si>
  <si>
    <t>GENERAL TRANSPORTATION PLANNING</t>
  </si>
  <si>
    <t>III. ADMINISTRATION OF TRANSPORTATION PLANNING AND POLICIES</t>
  </si>
  <si>
    <t>Title VI</t>
  </si>
  <si>
    <t>PLANNING WORK PROGRAM</t>
  </si>
  <si>
    <t>Signature, TAC Chairman</t>
  </si>
  <si>
    <t>Signature, RPO Secretary</t>
  </si>
  <si>
    <t>RPO PROGRAM FUNDS</t>
  </si>
  <si>
    <t>Total:</t>
  </si>
  <si>
    <t>Local Share:</t>
  </si>
  <si>
    <t>WORK CATEGORY</t>
  </si>
  <si>
    <t>TASK
CODE</t>
  </si>
  <si>
    <t>Highway</t>
  </si>
  <si>
    <t>Non-Highway</t>
  </si>
  <si>
    <t>Socioeconomic</t>
  </si>
  <si>
    <t>Administrative Documents</t>
  </si>
  <si>
    <t>Regional and Statewide Planning</t>
  </si>
  <si>
    <t>ADMINISTRATIVE ACTIVITIES</t>
  </si>
  <si>
    <t>TCC/TAC Work Facilitation; Ethics Compliance</t>
  </si>
  <si>
    <t>Merger / Project Development</t>
  </si>
  <si>
    <t xml:space="preserve"> I-1.1</t>
  </si>
  <si>
    <t xml:space="preserve"> I-1</t>
  </si>
  <si>
    <t xml:space="preserve"> I-1.2</t>
  </si>
  <si>
    <t xml:space="preserve"> I-1.3</t>
  </si>
  <si>
    <t xml:space="preserve"> II-1</t>
  </si>
  <si>
    <t xml:space="preserve"> II-1.1</t>
  </si>
  <si>
    <t xml:space="preserve"> II-1.3</t>
  </si>
  <si>
    <t xml:space="preserve"> II-1.4</t>
  </si>
  <si>
    <t xml:space="preserve"> II-1.5</t>
  </si>
  <si>
    <t xml:space="preserve"> II-2</t>
  </si>
  <si>
    <t xml:space="preserve"> II-2.1</t>
  </si>
  <si>
    <t xml:space="preserve"> II-3</t>
  </si>
  <si>
    <t xml:space="preserve"> II-3.1</t>
  </si>
  <si>
    <t xml:space="preserve"> II-3.2</t>
  </si>
  <si>
    <t xml:space="preserve"> II-4</t>
  </si>
  <si>
    <t xml:space="preserve"> II-4.1</t>
  </si>
  <si>
    <t xml:space="preserve"> II-4.2</t>
  </si>
  <si>
    <t xml:space="preserve"> III-1</t>
  </si>
  <si>
    <t xml:space="preserve"> III-1.1</t>
  </si>
  <si>
    <t xml:space="preserve"> III-1.2 </t>
  </si>
  <si>
    <t xml:space="preserve"> III-1.3</t>
  </si>
  <si>
    <t>1st Quarter Narrative</t>
  </si>
  <si>
    <t>2nd Quarter Narrative</t>
  </si>
  <si>
    <t>3rd Quarter Narrative</t>
  </si>
  <si>
    <t>4th Quarter Narrative</t>
  </si>
  <si>
    <t>PROGRAM AND PROJECT DEVELOPMENT</t>
  </si>
  <si>
    <t>Project Prioritization</t>
  </si>
  <si>
    <t>PRIORITIZATION</t>
  </si>
  <si>
    <t xml:space="preserve">PRIORITIZATION </t>
  </si>
  <si>
    <t xml:space="preserve"> I-1.4</t>
  </si>
  <si>
    <t>Original Budgeted Amount</t>
  </si>
  <si>
    <t>Net Change</t>
  </si>
  <si>
    <t>New 1st Quarter Budgeted Amount</t>
  </si>
  <si>
    <t>Provide explanation for moving funds from one category to another.</t>
  </si>
  <si>
    <t>III. ADMINISTRATION OF TRANS PLANNING &amp; POLICES</t>
  </si>
  <si>
    <t>New 2nd Quarter Budgeted Amount</t>
  </si>
  <si>
    <t>New 3rd Quarter Budgeted Amount</t>
  </si>
  <si>
    <t>New 4th Quarter Budgeted Amount</t>
  </si>
  <si>
    <t>Approved by the TAC on:    ____________20__</t>
  </si>
  <si>
    <t>CTP Inventory and Assessment</t>
  </si>
  <si>
    <t>Bicycle and Pedestrian Inventory and Assessment</t>
  </si>
  <si>
    <t>Parking Inventories</t>
  </si>
  <si>
    <t>Vehicle Occupancy Rates (VOR) Counts and Assessment</t>
  </si>
  <si>
    <t>Traffic Volume Counts and Assessment</t>
  </si>
  <si>
    <t>Crash Data and Assessment</t>
  </si>
  <si>
    <t>Public Transportation Service Data and Assessment</t>
  </si>
  <si>
    <t>Multimodal Data Collection and Assessment</t>
  </si>
  <si>
    <t>Freight Data Collection and Assessment</t>
  </si>
  <si>
    <t>Socioeconomic Data Inventory</t>
  </si>
  <si>
    <t>Environmental and Land use  Data Inventory and Assessment</t>
  </si>
  <si>
    <t>Demographic Data Collection and Assessment</t>
  </si>
  <si>
    <t>CTP Study Setup</t>
  </si>
  <si>
    <t>Local CTP Vision</t>
  </si>
  <si>
    <t>Data Collection and Assessment</t>
  </si>
  <si>
    <t>Current and Future Year Data Endorsements</t>
  </si>
  <si>
    <t>Deficiency Assessment</t>
  </si>
  <si>
    <t>Alternatives Assessment</t>
  </si>
  <si>
    <t>Local Alternative Consensus</t>
  </si>
  <si>
    <t>Develop CTP Maps</t>
  </si>
  <si>
    <t>Local Endorsement</t>
  </si>
  <si>
    <t>CTP Document</t>
  </si>
  <si>
    <t>CTP and Local Land Use Revisions</t>
  </si>
  <si>
    <t>Development of Local Implementation Strategies</t>
  </si>
  <si>
    <t>Purpose and Need Data</t>
  </si>
  <si>
    <t>Public Involvement Strategies</t>
  </si>
  <si>
    <t>Meeting Attendance</t>
  </si>
  <si>
    <t>Review and Comment</t>
  </si>
  <si>
    <t>Indirect and Cumulative Effects</t>
  </si>
  <si>
    <t>RPO Affirmation of Title VI Compliance</t>
  </si>
  <si>
    <t>Transportation Initiatives and ADA Compliance</t>
  </si>
  <si>
    <t>Environmental Justice Assessment</t>
  </si>
  <si>
    <t>Limited English Proficiency (LEP) Assessment</t>
  </si>
  <si>
    <t>Planning Work Program</t>
  </si>
  <si>
    <t>5-Year Planning Calendar</t>
  </si>
  <si>
    <t>Quarterly Invoice and Progress Reports</t>
  </si>
  <si>
    <t>Regulatory Documents</t>
  </si>
  <si>
    <t>1-1.4</t>
  </si>
  <si>
    <t>Preparing for and holding Meetings</t>
  </si>
  <si>
    <t>Ethics Compliance Activities</t>
  </si>
  <si>
    <t>Examples of Activities in Categories</t>
  </si>
  <si>
    <t xml:space="preserve"> IV-1</t>
  </si>
  <si>
    <t>IV-1.1</t>
  </si>
  <si>
    <t>Incurred Indirect Costs</t>
  </si>
  <si>
    <t>INDIRECT COSTS</t>
  </si>
  <si>
    <t>Provide explanation for moving funds from one category to another</t>
  </si>
  <si>
    <t xml:space="preserve"> IV-1.1</t>
  </si>
  <si>
    <t>Program Administration</t>
  </si>
  <si>
    <t>IV.  DIRECT COSTS</t>
  </si>
  <si>
    <t>V.  INDIRECT COSTS</t>
  </si>
  <si>
    <t xml:space="preserve"> V-1</t>
  </si>
  <si>
    <t xml:space="preserve"> II-1.2</t>
  </si>
  <si>
    <t xml:space="preserve"> IV-2</t>
  </si>
  <si>
    <t xml:space="preserve"> IV-3</t>
  </si>
  <si>
    <t xml:space="preserve"> IV-4</t>
  </si>
  <si>
    <t xml:space="preserve"> IV-5</t>
  </si>
  <si>
    <t xml:space="preserve"> IV-6</t>
  </si>
  <si>
    <t>V. INDIRECT COSTS</t>
  </si>
  <si>
    <t>IV. DIRECT COSTS</t>
  </si>
  <si>
    <t xml:space="preserve"> IV-2.1</t>
  </si>
  <si>
    <t xml:space="preserve"> IV-3.1</t>
  </si>
  <si>
    <t xml:space="preserve"> IV-4.1</t>
  </si>
  <si>
    <t xml:space="preserve"> IV-5.1</t>
  </si>
  <si>
    <t xml:space="preserve"> IV-6.1</t>
  </si>
  <si>
    <t>News Media Ads</t>
  </si>
  <si>
    <t>Mailings</t>
  </si>
  <si>
    <t>Program-wide Direct Costs</t>
  </si>
  <si>
    <t>Other Modes</t>
  </si>
  <si>
    <t xml:space="preserve"> IV-3.2</t>
  </si>
  <si>
    <t>Meal Costs</t>
  </si>
  <si>
    <t xml:space="preserve"> IV-3.3</t>
  </si>
  <si>
    <t>Incidentals</t>
  </si>
  <si>
    <t>Hotel Costs</t>
  </si>
  <si>
    <t>Conference Registration</t>
  </si>
  <si>
    <t xml:space="preserve"> IV-5.2</t>
  </si>
  <si>
    <t xml:space="preserve"> IV-6.2</t>
  </si>
  <si>
    <t xml:space="preserve"> IV-6.3</t>
  </si>
  <si>
    <t>Car Rental Costs</t>
  </si>
  <si>
    <t>Other Travel Expenses</t>
  </si>
  <si>
    <t>Mileage Reimbursement</t>
  </si>
  <si>
    <t xml:space="preserve">   I-1.1</t>
  </si>
  <si>
    <t xml:space="preserve">   I-1.2</t>
  </si>
  <si>
    <t xml:space="preserve">   I-1.3</t>
  </si>
  <si>
    <t xml:space="preserve">   I-1.4</t>
  </si>
  <si>
    <t xml:space="preserve">   II-1.1</t>
  </si>
  <si>
    <t xml:space="preserve">   II-1.2</t>
  </si>
  <si>
    <t xml:space="preserve">   II-1.3</t>
  </si>
  <si>
    <t xml:space="preserve">   II-1.4</t>
  </si>
  <si>
    <t xml:space="preserve">   II-1.5</t>
  </si>
  <si>
    <t xml:space="preserve">   II-2.1</t>
  </si>
  <si>
    <t xml:space="preserve">   II-3.1</t>
  </si>
  <si>
    <t xml:space="preserve">   II-3.2</t>
  </si>
  <si>
    <t xml:space="preserve">   II-4.1</t>
  </si>
  <si>
    <t xml:space="preserve">   II-4.2</t>
  </si>
  <si>
    <t xml:space="preserve">   III-1.1</t>
  </si>
  <si>
    <t xml:space="preserve">   III-1.2 </t>
  </si>
  <si>
    <t xml:space="preserve">   III-1.3</t>
  </si>
  <si>
    <t xml:space="preserve">   IV-1.1</t>
  </si>
  <si>
    <t xml:space="preserve">  IV-2.1</t>
  </si>
  <si>
    <t xml:space="preserve">   IV-3.1</t>
  </si>
  <si>
    <t xml:space="preserve">   IV-3.2</t>
  </si>
  <si>
    <t xml:space="preserve">   IV-3.3</t>
  </si>
  <si>
    <t xml:space="preserve">   IV-4.1</t>
  </si>
  <si>
    <t xml:space="preserve">   IV-5.1</t>
  </si>
  <si>
    <t xml:space="preserve">   IV-5.2</t>
  </si>
  <si>
    <t xml:space="preserve">   IV-6.1</t>
  </si>
  <si>
    <t xml:space="preserve">   IV-6.2</t>
  </si>
  <si>
    <t xml:space="preserve">   IV-6.3</t>
  </si>
  <si>
    <t xml:space="preserve">   V-1.1</t>
  </si>
  <si>
    <t>Special Studies, Projects and Other Trainings</t>
  </si>
  <si>
    <t>TCC / TAC Work Facilitation; Ethics Compliance</t>
  </si>
  <si>
    <t>Meeting / Workshop / Training Fees</t>
  </si>
  <si>
    <t xml:space="preserve"> I-1 DATA COLLECTION AND ASSESSMENT</t>
  </si>
  <si>
    <t xml:space="preserve">  I-1.1</t>
  </si>
  <si>
    <t xml:space="preserve">  I-1.2</t>
  </si>
  <si>
    <t xml:space="preserve">  I-1.3</t>
  </si>
  <si>
    <t xml:space="preserve">  I-1.4</t>
  </si>
  <si>
    <t xml:space="preserve"> II-1 COMPREHENSIVE TRANSPORTATION PLAN (CTP) DEVELOPMENT</t>
  </si>
  <si>
    <t>Narrative</t>
  </si>
  <si>
    <t xml:space="preserve"> II-2 PRIORITIZATION </t>
  </si>
  <si>
    <t xml:space="preserve"> II-3 PROGRAM AND PROJECT DEVELOPMENT</t>
  </si>
  <si>
    <t xml:space="preserve"> II-4 GENERAL TRANSPORTATION PLANNING</t>
  </si>
  <si>
    <t xml:space="preserve"> III-1 ADMINISTRATIVE ACTIVITIES</t>
  </si>
  <si>
    <t>PROGRAMMATIC DIRECT CHARGES</t>
  </si>
  <si>
    <t>ADVERTISING</t>
  </si>
  <si>
    <t>LODGING, MEALS, INCIDENTALS</t>
  </si>
  <si>
    <t>POSTAGE</t>
  </si>
  <si>
    <t>REGISTRATION / TRAINING</t>
  </si>
  <si>
    <t>TRAVEL</t>
  </si>
  <si>
    <t xml:space="preserve"> IV-6 TRAVEL</t>
  </si>
  <si>
    <t xml:space="preserve"> IV-5 REGISTRATION / TRAINING</t>
  </si>
  <si>
    <t xml:space="preserve"> IV-4 POSTAGE</t>
  </si>
  <si>
    <t xml:space="preserve"> IV-3 LODGING, MEALS, INCIDENTALS</t>
  </si>
  <si>
    <t xml:space="preserve"> IV-2 ADVERTISING</t>
  </si>
  <si>
    <t xml:space="preserve"> IV-1 PROGRAMMATIC DIRECT CHARGES</t>
  </si>
  <si>
    <t xml:space="preserve">  II-1.1</t>
  </si>
  <si>
    <t xml:space="preserve">  II-1.2</t>
  </si>
  <si>
    <t xml:space="preserve">  II-1.3</t>
  </si>
  <si>
    <t xml:space="preserve">  II-1.4</t>
  </si>
  <si>
    <t xml:space="preserve">  II-1.5</t>
  </si>
  <si>
    <t xml:space="preserve">  II-2.1</t>
  </si>
  <si>
    <t xml:space="preserve">  II-3.1</t>
  </si>
  <si>
    <t xml:space="preserve">  II-3.2</t>
  </si>
  <si>
    <t xml:space="preserve">  II-4.1</t>
  </si>
  <si>
    <t xml:space="preserve">  II-4.2</t>
  </si>
  <si>
    <t xml:space="preserve">  III-1.1</t>
  </si>
  <si>
    <t xml:space="preserve">  III-1.2 </t>
  </si>
  <si>
    <t xml:space="preserve">  III-1.3</t>
  </si>
  <si>
    <t xml:space="preserve">  IV-1.1</t>
  </si>
  <si>
    <t xml:space="preserve">  IV-3.1</t>
  </si>
  <si>
    <t xml:space="preserve">  IV-3.2</t>
  </si>
  <si>
    <t xml:space="preserve">  IV-3.3</t>
  </si>
  <si>
    <t xml:space="preserve">  IV-4.1</t>
  </si>
  <si>
    <t xml:space="preserve">  IV-5.1</t>
  </si>
  <si>
    <t xml:space="preserve">  IV-5.2</t>
  </si>
  <si>
    <t xml:space="preserve">  IV-6.1</t>
  </si>
  <si>
    <t xml:space="preserve">  IV-6.2</t>
  </si>
  <si>
    <t xml:space="preserve">  IV-6.3</t>
  </si>
  <si>
    <t xml:space="preserve">  V-1.1</t>
  </si>
  <si>
    <t>CTP DEVELOPMENT</t>
  </si>
  <si>
    <t>Special Studies, Projects and Other Training</t>
  </si>
  <si>
    <t>Yearly Narrative</t>
  </si>
  <si>
    <t>Program Expenses</t>
  </si>
  <si>
    <t>Communications</t>
  </si>
  <si>
    <t>IV-1.2</t>
  </si>
  <si>
    <t>Advertising</t>
  </si>
  <si>
    <t>IV-1.3</t>
  </si>
  <si>
    <t>IV-1.4</t>
  </si>
  <si>
    <t>IV-1.5</t>
  </si>
  <si>
    <t>IV-1.6</t>
  </si>
  <si>
    <t>Lodging, Meals, Incidentasl</t>
  </si>
  <si>
    <t>Postage</t>
  </si>
  <si>
    <t>Registration/Training</t>
  </si>
  <si>
    <t>Travel</t>
  </si>
  <si>
    <t>INDIRECT COSTS APPROVED BY COGNIZAT AGENT FY 18-19</t>
  </si>
  <si>
    <t>V-1.1</t>
  </si>
  <si>
    <t>cell phone</t>
  </si>
  <si>
    <t>communications</t>
  </si>
  <si>
    <t>telecom</t>
  </si>
  <si>
    <t>telephone</t>
  </si>
  <si>
    <t>telephone and internet</t>
  </si>
  <si>
    <t>telephone, cell service</t>
  </si>
  <si>
    <t>telephone/postage</t>
  </si>
  <si>
    <t>broadband</t>
  </si>
  <si>
    <t>Dues and Subscriptions</t>
  </si>
  <si>
    <t>dues and subscriptions</t>
  </si>
  <si>
    <t>dues/memberships</t>
  </si>
  <si>
    <t>Equipment</t>
  </si>
  <si>
    <t>capital equipment</t>
  </si>
  <si>
    <t>equipment - capital outlay</t>
  </si>
  <si>
    <t>equipment maintenace and repair</t>
  </si>
  <si>
    <t>equipment maintenance</t>
  </si>
  <si>
    <t>equipment rent</t>
  </si>
  <si>
    <t>copier</t>
  </si>
  <si>
    <t>computer costs</t>
  </si>
  <si>
    <t>maintenance and repair</t>
  </si>
  <si>
    <t>Insurance</t>
  </si>
  <si>
    <t>insurance</t>
  </si>
  <si>
    <t>insurance and bonding</t>
  </si>
  <si>
    <t>Occupancy Cost</t>
  </si>
  <si>
    <t>Professional Services</t>
  </si>
  <si>
    <t>Supplies</t>
  </si>
  <si>
    <t>IT</t>
  </si>
  <si>
    <t>IT system administration</t>
  </si>
  <si>
    <t>CPU services, licensing &amp; fees</t>
  </si>
  <si>
    <t>computer services</t>
  </si>
  <si>
    <t>contracted (computer/phone)</t>
  </si>
  <si>
    <t>copier costs/paper</t>
  </si>
  <si>
    <t>office supplies</t>
  </si>
  <si>
    <t>supplies</t>
  </si>
  <si>
    <t>special materials</t>
  </si>
  <si>
    <t>printing</t>
  </si>
  <si>
    <t>printing, dues</t>
  </si>
  <si>
    <t>audit</t>
  </si>
  <si>
    <t>professional services</t>
  </si>
  <si>
    <t>building rent</t>
  </si>
  <si>
    <t>cost of space</t>
  </si>
  <si>
    <t>occupancy</t>
  </si>
  <si>
    <t>occupancy expense</t>
  </si>
  <si>
    <t>rent</t>
  </si>
  <si>
    <t>building maintenance</t>
  </si>
  <si>
    <t>utilities</t>
  </si>
  <si>
    <t>advertising</t>
  </si>
  <si>
    <t>news media legal ads</t>
  </si>
  <si>
    <t>lodging</t>
  </si>
  <si>
    <t>lodging and meals</t>
  </si>
  <si>
    <t>meals</t>
  </si>
  <si>
    <t>hotels, meals, incidentals</t>
  </si>
  <si>
    <t>parking expense</t>
  </si>
  <si>
    <t>postage</t>
  </si>
  <si>
    <t>shipping</t>
  </si>
  <si>
    <t>meeting expense</t>
  </si>
  <si>
    <t>meeting expense and conference registration</t>
  </si>
  <si>
    <t>meetings and registration</t>
  </si>
  <si>
    <t>registration fees</t>
  </si>
  <si>
    <t>registration/travel</t>
  </si>
  <si>
    <t>employee and board training</t>
  </si>
  <si>
    <t>training</t>
  </si>
  <si>
    <t>travel</t>
  </si>
  <si>
    <t>travel - other</t>
  </si>
  <si>
    <t>travel and training</t>
  </si>
  <si>
    <t>training and travel</t>
  </si>
  <si>
    <t>vehicles usage</t>
  </si>
  <si>
    <t>mileage and auto allowance</t>
  </si>
  <si>
    <t>mileage expense</t>
  </si>
  <si>
    <t xml:space="preserve">   IV-2.1</t>
  </si>
  <si>
    <r>
      <t xml:space="preserve">Date: </t>
    </r>
    <r>
      <rPr>
        <b/>
        <sz val="12"/>
        <color rgb="FFFF0000"/>
        <rFont val="Arial"/>
        <family val="2"/>
      </rPr>
      <t>Day</t>
    </r>
    <r>
      <rPr>
        <b/>
        <sz val="12"/>
        <rFont val="Arial"/>
        <family val="2"/>
      </rPr>
      <t>/</t>
    </r>
    <r>
      <rPr>
        <b/>
        <sz val="12"/>
        <color rgb="FFFF0000"/>
        <rFont val="Arial"/>
        <family val="2"/>
      </rPr>
      <t>Month</t>
    </r>
    <r>
      <rPr>
        <b/>
        <sz val="12"/>
        <rFont val="Arial"/>
        <family val="2"/>
      </rPr>
      <t>/20</t>
    </r>
    <r>
      <rPr>
        <b/>
        <sz val="12"/>
        <color rgb="FFFF0000"/>
        <rFont val="Arial"/>
        <family val="2"/>
      </rPr>
      <t>XX</t>
    </r>
  </si>
  <si>
    <t>Original Budget With Previous Q Amendment(s)</t>
  </si>
  <si>
    <t>1st 
QUARTER
EXPENDITURES</t>
  </si>
  <si>
    <t>% BUDGET
SPENT TO DATE</t>
  </si>
  <si>
    <t>TO DATE
EXPENDITURES</t>
  </si>
  <si>
    <t>BUDGETED
AMOUNT</t>
  </si>
  <si>
    <t>2nd 
QUARTER
EXPENDITURES</t>
  </si>
  <si>
    <t>3rd 
QUARTER
EXPENDITURES</t>
  </si>
  <si>
    <t>4th 
QUARTER
EXPENDITURES</t>
  </si>
  <si>
    <t xml:space="preserve"> V-1 INDIRECT COSTS</t>
  </si>
  <si>
    <t>SPR PROGRAM FUNDS</t>
  </si>
  <si>
    <t>LOCAL</t>
  </si>
  <si>
    <t>STATE</t>
  </si>
  <si>
    <t xml:space="preserve">   VI-1.1</t>
  </si>
  <si>
    <t>Q1 Amendment</t>
  </si>
  <si>
    <t>Q4 Amendment</t>
  </si>
  <si>
    <t>Q3 Amendment</t>
  </si>
  <si>
    <t>Q2 Amendment</t>
  </si>
  <si>
    <t>FEDERAL</t>
  </si>
  <si>
    <t>Federal Share:</t>
  </si>
  <si>
    <t>State Share:</t>
  </si>
  <si>
    <t>RPO Program TOTAL</t>
  </si>
  <si>
    <t>RPO Operations Q4 reimbursement</t>
  </si>
  <si>
    <t>RPO Operations Q3 reimbursement</t>
  </si>
  <si>
    <t>RPO Operations Q2 reimbursement</t>
  </si>
  <si>
    <t>RPO Operations Q1 reimbursement</t>
  </si>
  <si>
    <t>Total Expense</t>
  </si>
  <si>
    <t>ANNUAL FUNDING SOURCES TABLE</t>
  </si>
  <si>
    <t>FIRST QUARTER - QUARTERLY EXPENDITURE SUMMARY</t>
  </si>
  <si>
    <t>2nd QUARTER - QUARTERLY EXPENDITURE SUMMARY</t>
  </si>
  <si>
    <t>3rd QUARTER - QUARTERLY EXPENDITURE SUMMARY</t>
  </si>
  <si>
    <t>4th QUARTER - QUARTERLY EXPENDITURE SUMMARY</t>
  </si>
  <si>
    <t xml:space="preserve"> V-1 INDIRECT COSTS APPROVED BY COGNIZANT AGENCY</t>
  </si>
  <si>
    <t xml:space="preserve"> V-1 INDIRECT COSTS APPROVED BY COGNIZANT AGENCY </t>
  </si>
  <si>
    <t>RPO Operational Expense TOTAL</t>
  </si>
  <si>
    <t>RPO OPERATIONAL EXPENSE TOTAL</t>
  </si>
  <si>
    <t>RPO Expenditures  --4th Quarter expenses incurred April 1 - June 30</t>
  </si>
  <si>
    <t>RPO Expenditures - 3rd Quarter expenses incurred January 1 - March 31</t>
  </si>
  <si>
    <t>RPO Expenditures - 2nd Quarter expenses incurred October 1 - December 31</t>
  </si>
  <si>
    <t>RPO Expenditures-1st Quarter expenses incurred July 1 - September 30</t>
  </si>
  <si>
    <t>WBS #</t>
  </si>
  <si>
    <t>PO #</t>
  </si>
  <si>
    <t>State</t>
  </si>
  <si>
    <t xml:space="preserve">  II-4.2.1</t>
  </si>
  <si>
    <t xml:space="preserve">  II-4.2.2</t>
  </si>
  <si>
    <t xml:space="preserve">   II-4.2.1</t>
  </si>
  <si>
    <t xml:space="preserve">   II-4.2.2</t>
  </si>
  <si>
    <t xml:space="preserve"> II-4.2.1</t>
  </si>
  <si>
    <t xml:space="preserve">Invoice #  </t>
  </si>
  <si>
    <t>PO/Contract #</t>
  </si>
  <si>
    <t>for example 11111.11.1 (found in the PWP approval letter)</t>
  </si>
  <si>
    <t>for example 20002000 (in PWP approval letter)</t>
  </si>
  <si>
    <t>insert the invoice number here Ex: Q2FY24SPR</t>
  </si>
  <si>
    <t>insert the invoice number here Ex: Q3FY24SPR</t>
  </si>
  <si>
    <t>insert the invoice number here Ex: Q4FY24SPR</t>
  </si>
  <si>
    <t xml:space="preserve"> II-4.2.2</t>
  </si>
  <si>
    <t>Special Studies continuing from the previous fiscal year</t>
  </si>
  <si>
    <t>Special Studies</t>
  </si>
  <si>
    <t>PREVIOUS FY STATE PLANNING &amp; RESEARCH FUNDS</t>
  </si>
  <si>
    <t xml:space="preserve">PREVIOUS FY </t>
  </si>
  <si>
    <t>TOTAL SPECIAL STUDIES CONTINUINING FROM PRIOR FISCAL YEAR</t>
  </si>
  <si>
    <t>type the Purchase Order number of the previous FY</t>
  </si>
  <si>
    <t>Page 2 of the PWP for fiscal year:</t>
  </si>
  <si>
    <t xml:space="preserve">5th Invoice </t>
  </si>
  <si>
    <t>1- 4th
QUARTER
EXPENDITURES</t>
  </si>
  <si>
    <t>5th invoice reimbursement</t>
  </si>
  <si>
    <t>5th invoice
Special Study
EXPENDITURES</t>
  </si>
  <si>
    <t>RPO Expenditures  --    5th invoice</t>
  </si>
  <si>
    <t>WORK CATEGORY (Budgeted amounts)</t>
  </si>
  <si>
    <t>TOTAL budgeted amount</t>
  </si>
  <si>
    <t>Reimbursements requested to-date including this 5th invoice</t>
  </si>
  <si>
    <t>EXAMPLE:  work done this quarter was for draft plan development, stakeholder engagement, public meetings, etc…</t>
  </si>
  <si>
    <t>EXAMPLE:  work done this quarter was for draft plan development, stakeholder engagement, public meetings, etc…  Delete this cell (text) if you do not have a second special study for this invoice.</t>
  </si>
  <si>
    <t xml:space="preserve">6th Invoice </t>
  </si>
  <si>
    <t>RPO Expenditures  --    6th invoice</t>
  </si>
  <si>
    <t>Reimbursements requested to-date including this 6th invoice</t>
  </si>
  <si>
    <t>6th invoice
Special Study
EXPENDITURES</t>
  </si>
  <si>
    <t xml:space="preserve">7th Invoice </t>
  </si>
  <si>
    <t>RPO PROGRAM FUNDS for Special Study or Studies</t>
  </si>
  <si>
    <t>Description of work accomplished for this invoice period.</t>
  </si>
  <si>
    <t>7th invoice
Special Study
EXPENDITURES</t>
  </si>
  <si>
    <t>EXAMPLE:  work done this quarter was for draft plan development, stakeholder engagement, public meetings, etc…Provide a short summary of work.</t>
  </si>
  <si>
    <t>Reimbursements requested to-date including this 7th invoice</t>
  </si>
  <si>
    <t>6th invoice reimbursement</t>
  </si>
  <si>
    <t>7th invoice reimbursement</t>
  </si>
  <si>
    <t>using funds from FY</t>
  </si>
  <si>
    <t xml:space="preserve"> (for example: FY 2024)</t>
  </si>
  <si>
    <t>For expenses incurred during this period of performance:</t>
  </si>
  <si>
    <t>INSERT THIS PAGE IN YOUR PWP IF YOU WILL CONTINUE SPECIAL STUDIES FROM PRIOR FISCAL YEAR</t>
  </si>
  <si>
    <t xml:space="preserve">RPO Expenditures </t>
  </si>
  <si>
    <t>insert the invoice number here Ex:INV5FY24SPR</t>
  </si>
  <si>
    <t>insert the invoice number here Ex: INV6FY24SPR</t>
  </si>
  <si>
    <t>insert the invoice number here Ex: INV7FY24SPR</t>
  </si>
  <si>
    <t>For example: July 1, 2024 - Sept 30, 2024</t>
  </si>
  <si>
    <t>For example: Oct 1 2024 - Dec 31, 2024</t>
  </si>
  <si>
    <t>For example: Jan 1 2025 - March 31, 2025</t>
  </si>
  <si>
    <t xml:space="preserve"> A consultant will be used to....
</t>
  </si>
  <si>
    <t>Approved by the TAC on:    _________20__</t>
  </si>
  <si>
    <t>Signatures for original PWP approval</t>
  </si>
  <si>
    <t>Signatures for Amendment - Quarter 1</t>
  </si>
  <si>
    <t>Signatures for Amendment - Quarter 4</t>
  </si>
  <si>
    <t>Signatures for Amendment - Quarter 3</t>
  </si>
  <si>
    <t>Signatures for Amendment - Quarter 2</t>
  </si>
  <si>
    <t>Collect centerline data from member Counties to maintain up to date data inventory. Maintain UCPRPO GIS Data Warehouse. Provide traffic counts upon request.</t>
  </si>
  <si>
    <t>Collection and mapping of non-highway data, etc.</t>
  </si>
  <si>
    <t>Update Socioeconomic and demographic data for all member counties. Data may include commuting, travel preference, future land use, zoning, employment, etc.</t>
  </si>
  <si>
    <t>Affirm RPO compliance with Title VI and develop Title VI plan.</t>
  </si>
  <si>
    <t>Meet with members to review curent CTP. Completion of Community Understanding Reports and aid in providing public engagement; etc. Upon need for CTP update, work with community member and NCDOT to develop CTPs.</t>
  </si>
  <si>
    <t>Review County CTP data and transportation deficiencies within curent plans. Meet with members to determine CTP update needs.</t>
  </si>
  <si>
    <t>Review and analyze project and program alternatives against community vision/goals/objectives, natural and human environmental constraints, fiscal reality, funding and maintenance concerns, etc.</t>
  </si>
  <si>
    <t>Review final graphic, written, and mapping products produced in potential CTP updates.</t>
  </si>
  <si>
    <t>Aid in adoption of potential CTP updates.</t>
  </si>
  <si>
    <t>Review status of projects in STIP, report to TCC/TAC and perform other duties related to reviewing and commentins on STIP additions, modifications, deletions, and drafts</t>
  </si>
  <si>
    <t>Attend and participate in MERGER meetings as required. Attend officials and public meetings.</t>
  </si>
  <si>
    <t>Attend NCARPO quarterly meetings and MPO conference. Participate in various NCARPO appointed Committees. Attend Highway US 70 Commission meetings.  Attend Hwy 17/64 Association meetings. Stay up to date on Joint Legislative Transportation Oversight Committee meetings and report to Executive Committee and TCC/TAC. Attend and participate in Eastern North Carolina Freight Study. Attend other transportation planning i.e. Rocky Mount TCC meetings, Tar River Transit TAB, JCATS TAB, East Coast Greenway, Mountains to Sea Trail, Regional Commuter Rail Studies, etc.</t>
  </si>
  <si>
    <t>Participate in Statewide Committees i.e. NC-TIC, etc. Attend various training events i.e. RPO Training, NC GIS Conference, NCAMPO, NCDOT PTD Training, ATLAS Training, Transportation Summit, FOSS 4G Conference, Ongoing Feasibility Studies, etc. Provide planning services to Pinetops for pedestrian plan. Special Studies: Coordinate/manage potential SPR Funded projects i.e. Johnston County Greenway Study; Study intersection at Raleigh Rd Pkwy W and Ward Blvd in Wilson. Continue persuing feasibility study for Howard Ave/rail yard/I-95 in Selma. Participate in local transportation or other planning initiatives related to transportation as requested by member communities. Develope application and win SPR funding award for continuing the East Coast Greenway south of Smithfield extening to Four Oaks. Develop greenway efforts to provide greeways within other areas of the UCPRPO (Nash County recently adopted Resolution of Support for Greenways November 2021). Provide support for LAP projects funded through CMAQ and Carbon Reduction Program funding.</t>
  </si>
  <si>
    <t>Prepare, obtain approval, and submit PWP, and needed amendments. Prepare and submit Quarterly Reports and Final Yearly Narrative. Update MOU, LPA, Bylaws, or PIP as needed.</t>
  </si>
  <si>
    <t>Prepare minutes, agendas, materials, speakers, etc. for and hold TCC and TAC meetings. Inform TAC of Ethics information and deadlines. Assist TAC members with Ethics forms. Maintain membership rosters and meeting schedules.</t>
  </si>
  <si>
    <t>Providing transportation information and data.  Contact NCDOT staff concerning questions from, officials, citizens and TAC /TCC members.  Phone calls, emails, and general program administration, etc.</t>
  </si>
  <si>
    <t xml:space="preserve">Regular or direct costs for operation of the RPO program. i.e. printing, dues and subscriptions, equipment, supplies, and professional services. </t>
  </si>
  <si>
    <t>Advertising costs for Public Hearings, workshops, meetings etc.</t>
  </si>
  <si>
    <t>Costs for overnight stays at NCARPO quarterly meetings, NCAMPO Conference and NADO Rural Transportation Conference etc.</t>
  </si>
  <si>
    <t>Meal Costs while on overnight or extended travel</t>
  </si>
  <si>
    <t>Hotel parking, tips for over night travel</t>
  </si>
  <si>
    <t>Costs for mailing RPO projects (surveys, notices, etc.)</t>
  </si>
  <si>
    <t>Registration fees for NCAMPO Conference, NC Transporation Summitt, etc., and other pertinent planning conferences.</t>
  </si>
  <si>
    <t>Various training classes and events approved by NCDOT TPD. i.e. NC GIS Conference, NC URISA Conference, GIS classes</t>
  </si>
  <si>
    <t>Reimbursement for total miles traveled</t>
  </si>
  <si>
    <t>Car rental costs</t>
  </si>
  <si>
    <t>Parking fee, other</t>
  </si>
  <si>
    <t>Indirect costs incurred for the RPO Program charged by Nash County.</t>
  </si>
  <si>
    <t xml:space="preserve"> </t>
  </si>
  <si>
    <t>A study for Johnston County Comprehensive Greenway &amp; Trails Plan aims at guiding the county’s efforts to complete existing trail systems and providing the basis for implementing new projects while creating a manageable database of existing properties.Study will make communities more walkable. A consultant will be used to complete this study. Previous FY24 funding.</t>
  </si>
  <si>
    <t>insert name of study here, if applicable</t>
  </si>
  <si>
    <t>insert previous FY's WBS number here (study funds)</t>
  </si>
  <si>
    <t>insert name of Rural Planning Organization</t>
  </si>
  <si>
    <t>Date: Day/Month/20XX</t>
  </si>
  <si>
    <t>Perform duties and responsibilities related to STI and other local prioritization activities  Review STI projects and evaluate potential need for new projects. Prepare and present to TCC/TAC spreadsheet of Committed, Carryover, Holding Tank and Deleted projects. Update and maintain interactive online STI Project map. Hold meetings in each county to solicit new projects and/or adjustments to STIP. Obtain TCC/TAC approval of projects.  Gather data for highway projects and enter highway and non-highway projects into SPOT On!ine.  Discuss Alternative Criteria rates with other RPO/MPOs and Divisions. Attend SPOT training. Update Local Input Methodology as needed. Carryout steps of Methodology. Post information on website as required by Methodology.</t>
  </si>
  <si>
    <t>Special Study #1 - insert name, if there is a special study</t>
  </si>
  <si>
    <t>insert invoice number here</t>
  </si>
  <si>
    <t>insert WBS number here</t>
  </si>
  <si>
    <t>insert PO number here</t>
  </si>
  <si>
    <t>AMOUNT REMAINING
After 2nd Qtr Expenses</t>
  </si>
  <si>
    <t>AMOUNT REMAINING
After 1st Qtr Expenses</t>
  </si>
  <si>
    <t>AMOUNT REMAINING
After 3rd Qtr Expenses</t>
  </si>
  <si>
    <t>AMOUNT REMAINING
After 4th Qtr Expenses</t>
  </si>
  <si>
    <t>Total Allocation</t>
  </si>
  <si>
    <t>Indirect</t>
  </si>
  <si>
    <t>Can Spend on Direct</t>
  </si>
  <si>
    <t xml:space="preserve">State % </t>
  </si>
  <si>
    <t>Local %</t>
  </si>
  <si>
    <t>Total</t>
  </si>
  <si>
    <t>Enter Indirect Cost Rate here:</t>
  </si>
  <si>
    <t>Federal</t>
  </si>
  <si>
    <t>FY 2027 (July 1, 2026-June 30, 2027)</t>
  </si>
  <si>
    <t>Indirect rate</t>
  </si>
  <si>
    <t>If using the pink column, the value to the right is the indirect cost calculation</t>
  </si>
  <si>
    <t>amount subject to indirect cost rate (ex: NICRA, etc)</t>
  </si>
  <si>
    <t>If using MDTC as the basis for Indirect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</si>
</sst>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0_);_(&quot;$&quot;* \(#,##0.00\);_(&quot;$&quot;* &quot;-&quot;_);_(@_)"/>
    <numFmt numFmtId="166" formatCode="_(* #,##0.00_);_(* \(#,##0.00\);_(* &quot;-&quot;_);_(@_)"/>
  </numFmts>
  <fonts count="33" x14ac:knownFonts="1">
    <font>
      <sz val="10"/>
      <name val="Arial"/>
    </font>
    <font>
      <sz val="10"/>
      <name val="Arial"/>
      <family val="2"/>
    </font>
    <font>
      <b/>
      <sz val="12"/>
      <name val="Arial"/>
      <family val="2"/>
    </font>
    <font>
      <sz val="12"/>
      <name val="Arial"/>
      <family val="2"/>
    </font>
    <font>
      <b/>
      <sz val="14"/>
      <name val="Arial"/>
      <family val="2"/>
    </font>
    <font>
      <sz val="14"/>
      <name val="Arial"/>
      <family val="2"/>
    </font>
    <font>
      <b/>
      <sz val="13"/>
      <name val="Arial"/>
      <family val="2"/>
    </font>
    <font>
      <sz val="13"/>
      <name val="Arial"/>
      <family val="2"/>
    </font>
    <font>
      <b/>
      <sz val="13"/>
      <color indexed="8"/>
      <name val="Arial"/>
      <family val="2"/>
    </font>
    <font>
      <i/>
      <sz val="13"/>
      <color theme="0"/>
      <name val="Arial"/>
      <family val="2"/>
    </font>
    <font>
      <sz val="10"/>
      <name val="Arial"/>
      <family val="2"/>
    </font>
    <font>
      <i/>
      <sz val="12"/>
      <color theme="0"/>
      <name val="Arial"/>
      <family val="2"/>
    </font>
    <font>
      <b/>
      <sz val="12"/>
      <color indexed="8"/>
      <name val="Arial"/>
      <family val="2"/>
    </font>
    <font>
      <b/>
      <sz val="10"/>
      <color indexed="8"/>
      <name val="Arial"/>
      <family val="2"/>
    </font>
    <font>
      <b/>
      <sz val="10"/>
      <name val="Arial"/>
      <family val="2"/>
    </font>
    <font>
      <sz val="11"/>
      <name val="Arial"/>
      <family val="2"/>
    </font>
    <font>
      <b/>
      <sz val="9"/>
      <name val="Arial"/>
      <family val="2"/>
    </font>
    <font>
      <b/>
      <sz val="11"/>
      <name val="Arial"/>
      <family val="2"/>
    </font>
    <font>
      <b/>
      <i/>
      <sz val="14"/>
      <name val="Arial"/>
      <family val="2"/>
    </font>
    <font>
      <sz val="11"/>
      <color indexed="8"/>
      <name val="Arial"/>
      <family val="2"/>
    </font>
    <font>
      <sz val="14"/>
      <color rgb="FFFF0000"/>
      <name val="Arial"/>
      <family val="2"/>
    </font>
    <font>
      <sz val="11"/>
      <color theme="1"/>
      <name val="Arial"/>
      <family val="2"/>
    </font>
    <font>
      <b/>
      <sz val="12"/>
      <color rgb="FFFF0000"/>
      <name val="Arial"/>
      <family val="2"/>
    </font>
    <font>
      <b/>
      <sz val="16"/>
      <name val="Arial"/>
      <family val="2"/>
    </font>
    <font>
      <b/>
      <sz val="11"/>
      <color indexed="8"/>
      <name val="Arial"/>
      <family val="2"/>
    </font>
    <font>
      <b/>
      <u/>
      <sz val="14"/>
      <name val="Arial"/>
      <family val="2"/>
    </font>
    <font>
      <sz val="8"/>
      <name val="Arial"/>
      <family val="2"/>
    </font>
    <font>
      <b/>
      <sz val="16"/>
      <color theme="1"/>
      <name val="Arial"/>
      <family val="2"/>
    </font>
    <font>
      <sz val="10"/>
      <color indexed="8"/>
      <name val="Arial"/>
      <family val="2"/>
    </font>
    <font>
      <b/>
      <sz val="14"/>
      <color theme="1"/>
      <name val="Arial"/>
      <family val="2"/>
    </font>
    <font>
      <b/>
      <sz val="18"/>
      <name val="Arial"/>
      <family val="2"/>
    </font>
    <font>
      <sz val="14"/>
      <color rgb="FFA20000"/>
      <name val="Arial"/>
      <family val="2"/>
    </font>
    <font>
      <sz val="11"/>
      <color theme="1"/>
      <name val="Calibri"/>
      <family val="2"/>
    </font>
  </fonts>
  <fills count="25">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
      <patternFill patternType="solid">
        <fgColor rgb="FFCCFFCC"/>
        <bgColor indexed="64"/>
      </patternFill>
    </fill>
    <fill>
      <patternFill patternType="solid">
        <fgColor rgb="FFE26B0A"/>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CC"/>
        <bgColor indexed="64"/>
      </patternFill>
    </fill>
    <fill>
      <patternFill patternType="solid">
        <fgColor rgb="FFF47914"/>
        <bgColor indexed="64"/>
      </patternFill>
    </fill>
    <fill>
      <patternFill patternType="solid">
        <fgColor theme="4" tint="0.59999389629810485"/>
        <bgColor indexed="64"/>
      </patternFill>
    </fill>
    <fill>
      <patternFill patternType="solid">
        <fgColor rgb="FFF6C3FF"/>
        <bgColor indexed="64"/>
      </patternFill>
    </fill>
    <fill>
      <patternFill patternType="solid">
        <fgColor rgb="FFFF99FF"/>
        <bgColor indexed="64"/>
      </patternFill>
    </fill>
    <fill>
      <patternFill patternType="solid">
        <fgColor rgb="FFFF00FF"/>
        <bgColor indexed="64"/>
      </patternFill>
    </fill>
  </fills>
  <borders count="65">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0">
    <xf numFmtId="0" fontId="0" fillId="0" borderId="0"/>
    <xf numFmtId="44" fontId="1" fillId="0" borderId="0" applyFont="0" applyFill="0" applyBorder="0" applyAlignment="0" applyProtection="0"/>
    <xf numFmtId="0" fontId="1" fillId="0" borderId="0"/>
    <xf numFmtId="0" fontId="1" fillId="0" borderId="0"/>
    <xf numFmtId="9"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2" fillId="0" borderId="0"/>
    <xf numFmtId="43" fontId="32" fillId="0" borderId="0" applyFont="0" applyFill="0" applyBorder="0" applyAlignment="0" applyProtection="0"/>
    <xf numFmtId="9" fontId="32" fillId="0" borderId="0" applyFont="0" applyFill="0" applyBorder="0" applyAlignment="0" applyProtection="0"/>
  </cellStyleXfs>
  <cellXfs count="720">
    <xf numFmtId="0" fontId="0" fillId="0" borderId="0" xfId="0"/>
    <xf numFmtId="164" fontId="6" fillId="3" borderId="6" xfId="0" applyNumberFormat="1" applyFont="1" applyFill="1" applyBorder="1" applyAlignment="1">
      <alignment horizontal="center" vertical="center" wrapText="1"/>
    </xf>
    <xf numFmtId="164" fontId="6" fillId="0" borderId="1" xfId="1" applyNumberFormat="1" applyFont="1" applyFill="1" applyBorder="1" applyAlignment="1" applyProtection="1">
      <alignment horizontal="center" vertical="center" wrapText="1"/>
    </xf>
    <xf numFmtId="10" fontId="2" fillId="7" borderId="20" xfId="4" applyNumberFormat="1" applyFont="1" applyFill="1" applyBorder="1" applyAlignment="1" applyProtection="1">
      <alignment horizontal="center"/>
    </xf>
    <xf numFmtId="164" fontId="6" fillId="6" borderId="0" xfId="0" applyNumberFormat="1" applyFont="1" applyFill="1" applyAlignment="1">
      <alignment horizontal="center" vertical="center" wrapText="1"/>
    </xf>
    <xf numFmtId="164" fontId="6" fillId="0" borderId="0" xfId="1" applyNumberFormat="1" applyFont="1" applyFill="1" applyBorder="1" applyAlignment="1" applyProtection="1">
      <alignment horizontal="center" vertical="center" wrapText="1"/>
    </xf>
    <xf numFmtId="164" fontId="6" fillId="3" borderId="17" xfId="1" applyNumberFormat="1" applyFont="1" applyFill="1" applyBorder="1" applyAlignment="1" applyProtection="1">
      <alignment horizontal="center" vertical="center" wrapText="1"/>
    </xf>
    <xf numFmtId="164" fontId="6" fillId="3" borderId="16" xfId="1" applyNumberFormat="1" applyFont="1" applyFill="1" applyBorder="1" applyAlignment="1" applyProtection="1">
      <alignment horizontal="center" vertical="center" wrapText="1"/>
    </xf>
    <xf numFmtId="164" fontId="6" fillId="3" borderId="6" xfId="1" applyNumberFormat="1" applyFont="1" applyFill="1" applyBorder="1" applyAlignment="1" applyProtection="1">
      <alignment horizontal="center" vertical="center" wrapText="1"/>
    </xf>
    <xf numFmtId="164" fontId="6" fillId="3" borderId="10" xfId="1" applyNumberFormat="1" applyFont="1" applyFill="1" applyBorder="1" applyAlignment="1" applyProtection="1">
      <alignment horizontal="center" vertical="center" wrapText="1"/>
    </xf>
    <xf numFmtId="164" fontId="6" fillId="3" borderId="1" xfId="1" applyNumberFormat="1" applyFont="1" applyFill="1" applyBorder="1" applyAlignment="1" applyProtection="1">
      <alignment horizontal="center" vertical="center" wrapText="1"/>
    </xf>
    <xf numFmtId="165" fontId="2" fillId="3" borderId="19" xfId="1" applyNumberFormat="1" applyFont="1" applyFill="1" applyBorder="1" applyAlignment="1" applyProtection="1">
      <alignment horizontal="center" vertical="center" wrapText="1"/>
    </xf>
    <xf numFmtId="165" fontId="2" fillId="8" borderId="22" xfId="1" applyNumberFormat="1" applyFont="1" applyFill="1" applyBorder="1" applyAlignment="1" applyProtection="1">
      <alignment horizontal="center"/>
    </xf>
    <xf numFmtId="165" fontId="2" fillId="15" borderId="19" xfId="1" applyNumberFormat="1" applyFont="1" applyFill="1" applyBorder="1" applyAlignment="1" applyProtection="1">
      <alignment horizontal="center" vertical="center" wrapText="1"/>
    </xf>
    <xf numFmtId="164" fontId="6" fillId="15" borderId="6" xfId="0" applyNumberFormat="1" applyFont="1" applyFill="1" applyBorder="1" applyAlignment="1">
      <alignment horizontal="center" vertical="center" wrapText="1"/>
    </xf>
    <xf numFmtId="164" fontId="6" fillId="15" borderId="6" xfId="1" applyNumberFormat="1" applyFont="1" applyFill="1" applyBorder="1" applyAlignment="1" applyProtection="1">
      <alignment horizontal="center" vertical="center" wrapText="1"/>
    </xf>
    <xf numFmtId="164" fontId="6" fillId="15" borderId="38" xfId="1" applyNumberFormat="1" applyFont="1" applyFill="1" applyBorder="1" applyAlignment="1" applyProtection="1">
      <alignment horizontal="center" vertical="center" wrapText="1"/>
    </xf>
    <xf numFmtId="165" fontId="2" fillId="8" borderId="20" xfId="1" applyNumberFormat="1" applyFont="1" applyFill="1" applyBorder="1" applyAlignment="1" applyProtection="1">
      <alignment horizontal="center"/>
    </xf>
    <xf numFmtId="165" fontId="2" fillId="8" borderId="19" xfId="1" applyNumberFormat="1" applyFont="1" applyFill="1" applyBorder="1" applyAlignment="1" applyProtection="1">
      <alignment horizontal="center"/>
    </xf>
    <xf numFmtId="165" fontId="2" fillId="3" borderId="7" xfId="1" applyNumberFormat="1" applyFont="1" applyFill="1" applyBorder="1" applyAlignment="1" applyProtection="1">
      <alignment horizontal="center"/>
    </xf>
    <xf numFmtId="164" fontId="6" fillId="3" borderId="7" xfId="1" applyNumberFormat="1" applyFont="1" applyFill="1" applyBorder="1" applyAlignment="1" applyProtection="1">
      <alignment horizontal="center" vertical="center" wrapText="1"/>
    </xf>
    <xf numFmtId="0" fontId="6" fillId="8" borderId="6" xfId="0" applyFont="1" applyFill="1" applyBorder="1" applyAlignment="1">
      <alignment horizontal="left"/>
    </xf>
    <xf numFmtId="0" fontId="6" fillId="8" borderId="8" xfId="0" applyFont="1" applyFill="1" applyBorder="1"/>
    <xf numFmtId="0" fontId="14" fillId="11" borderId="24" xfId="0" applyFont="1" applyFill="1" applyBorder="1" applyAlignment="1">
      <alignment horizontal="left"/>
    </xf>
    <xf numFmtId="0" fontId="14" fillId="11" borderId="27" xfId="0" applyFont="1" applyFill="1" applyBorder="1"/>
    <xf numFmtId="0" fontId="14" fillId="11" borderId="4" xfId="0" applyFont="1" applyFill="1" applyBorder="1" applyAlignment="1">
      <alignment horizontal="left"/>
    </xf>
    <xf numFmtId="0" fontId="14" fillId="11" borderId="3" xfId="0" applyFont="1" applyFill="1" applyBorder="1"/>
    <xf numFmtId="0" fontId="14" fillId="11" borderId="5" xfId="0" applyFont="1" applyFill="1" applyBorder="1"/>
    <xf numFmtId="0" fontId="14" fillId="11" borderId="5" xfId="0" applyFont="1" applyFill="1" applyBorder="1" applyAlignment="1">
      <alignment horizontal="left"/>
    </xf>
    <xf numFmtId="0" fontId="13" fillId="11" borderId="35" xfId="0" applyFont="1" applyFill="1" applyBorder="1"/>
    <xf numFmtId="0" fontId="14" fillId="12" borderId="27" xfId="0" applyFont="1" applyFill="1" applyBorder="1" applyAlignment="1">
      <alignment horizontal="left"/>
    </xf>
    <xf numFmtId="0" fontId="13" fillId="12" borderId="24" xfId="0" applyFont="1" applyFill="1" applyBorder="1"/>
    <xf numFmtId="0" fontId="14" fillId="12" borderId="39" xfId="0" applyFont="1" applyFill="1" applyBorder="1" applyAlignment="1">
      <alignment horizontal="left"/>
    </xf>
    <xf numFmtId="0" fontId="13" fillId="12" borderId="39" xfId="0" applyFont="1" applyFill="1" applyBorder="1"/>
    <xf numFmtId="0" fontId="14" fillId="12" borderId="34" xfId="0" applyFont="1" applyFill="1" applyBorder="1" applyAlignment="1">
      <alignment horizontal="left"/>
    </xf>
    <xf numFmtId="0" fontId="14" fillId="12" borderId="18" xfId="0" applyFont="1" applyFill="1" applyBorder="1" applyAlignment="1">
      <alignment horizontal="left"/>
    </xf>
    <xf numFmtId="0" fontId="13" fillId="12" borderId="18" xfId="0" applyFont="1" applyFill="1" applyBorder="1"/>
    <xf numFmtId="0" fontId="14" fillId="11" borderId="8" xfId="0" applyFont="1" applyFill="1" applyBorder="1" applyAlignment="1">
      <alignment horizontal="left"/>
    </xf>
    <xf numFmtId="0" fontId="13" fillId="11" borderId="8" xfId="0" applyFont="1" applyFill="1" applyBorder="1"/>
    <xf numFmtId="0" fontId="14" fillId="11" borderId="27" xfId="0" applyFont="1" applyFill="1" applyBorder="1" applyAlignment="1">
      <alignment horizontal="left"/>
    </xf>
    <xf numFmtId="0" fontId="13" fillId="11" borderId="24" xfId="0" applyFont="1" applyFill="1" applyBorder="1"/>
    <xf numFmtId="0" fontId="14" fillId="11" borderId="18" xfId="0" applyFont="1" applyFill="1" applyBorder="1" applyAlignment="1">
      <alignment horizontal="left"/>
    </xf>
    <xf numFmtId="0" fontId="13" fillId="11" borderId="18" xfId="0" applyFont="1" applyFill="1" applyBorder="1"/>
    <xf numFmtId="0" fontId="6" fillId="8" borderId="8" xfId="0" applyFont="1" applyFill="1" applyBorder="1" applyAlignment="1">
      <alignment horizontal="left"/>
    </xf>
    <xf numFmtId="0" fontId="8" fillId="8" borderId="6" xfId="0" applyFont="1" applyFill="1" applyBorder="1"/>
    <xf numFmtId="164" fontId="6" fillId="3" borderId="16" xfId="0" applyNumberFormat="1" applyFont="1" applyFill="1" applyBorder="1"/>
    <xf numFmtId="0" fontId="14" fillId="12" borderId="8" xfId="0" applyFont="1" applyFill="1" applyBorder="1" applyAlignment="1">
      <alignment horizontal="left"/>
    </xf>
    <xf numFmtId="0" fontId="13" fillId="12" borderId="8" xfId="0" applyFont="1" applyFill="1" applyBorder="1"/>
    <xf numFmtId="0" fontId="8" fillId="8" borderId="13" xfId="0" applyFont="1" applyFill="1" applyBorder="1"/>
    <xf numFmtId="164" fontId="6" fillId="3" borderId="6" xfId="0" applyNumberFormat="1" applyFont="1" applyFill="1" applyBorder="1"/>
    <xf numFmtId="0" fontId="13" fillId="12" borderId="40" xfId="0" applyFont="1" applyFill="1" applyBorder="1"/>
    <xf numFmtId="0" fontId="14" fillId="12" borderId="16" xfId="0" applyFont="1" applyFill="1" applyBorder="1" applyAlignment="1">
      <alignment horizontal="left"/>
    </xf>
    <xf numFmtId="0" fontId="13" fillId="12" borderId="9" xfId="0" applyFont="1" applyFill="1" applyBorder="1"/>
    <xf numFmtId="0" fontId="14" fillId="11" borderId="6" xfId="0" applyFont="1" applyFill="1" applyBorder="1" applyAlignment="1">
      <alignment horizontal="left"/>
    </xf>
    <xf numFmtId="0" fontId="13" fillId="11" borderId="13" xfId="0" applyFont="1" applyFill="1" applyBorder="1"/>
    <xf numFmtId="0" fontId="7" fillId="0" borderId="0" xfId="0" applyFont="1"/>
    <xf numFmtId="0" fontId="3" fillId="0" borderId="0" xfId="0" applyFont="1" applyAlignment="1">
      <alignment horizontal="center" vertical="center" wrapText="1"/>
    </xf>
    <xf numFmtId="0" fontId="3" fillId="0" borderId="0" xfId="0" applyFont="1" applyAlignment="1">
      <alignment horizontal="center"/>
    </xf>
    <xf numFmtId="44" fontId="0" fillId="8" borderId="0" xfId="1" applyFont="1" applyFill="1" applyProtection="1"/>
    <xf numFmtId="0" fontId="14" fillId="12" borderId="0" xfId="0" applyFont="1" applyFill="1" applyAlignment="1">
      <alignment horizontal="left"/>
    </xf>
    <xf numFmtId="0" fontId="14" fillId="12" borderId="0" xfId="0" applyFont="1" applyFill="1"/>
    <xf numFmtId="3" fontId="0" fillId="11" borderId="0" xfId="0" applyNumberFormat="1" applyFill="1"/>
    <xf numFmtId="0" fontId="14" fillId="11" borderId="0" xfId="0" applyFont="1" applyFill="1" applyAlignment="1">
      <alignment horizontal="left"/>
    </xf>
    <xf numFmtId="0" fontId="13" fillId="13" borderId="0" xfId="0" applyFont="1" applyFill="1" applyAlignment="1">
      <alignment wrapText="1"/>
    </xf>
    <xf numFmtId="0" fontId="13" fillId="11" borderId="0" xfId="0" applyFont="1" applyFill="1"/>
    <xf numFmtId="0" fontId="14" fillId="6" borderId="0" xfId="0" applyFont="1" applyFill="1" applyAlignment="1">
      <alignment horizontal="left"/>
    </xf>
    <xf numFmtId="0" fontId="13" fillId="12" borderId="0" xfId="0" applyFont="1" applyFill="1"/>
    <xf numFmtId="0" fontId="1" fillId="0" borderId="0" xfId="0" applyFont="1"/>
    <xf numFmtId="0" fontId="6" fillId="0" borderId="0" xfId="0" applyFont="1" applyAlignment="1">
      <alignment horizontal="left"/>
    </xf>
    <xf numFmtId="44" fontId="1" fillId="15" borderId="0" xfId="1" applyFont="1" applyFill="1" applyProtection="1"/>
    <xf numFmtId="165" fontId="2" fillId="15" borderId="20" xfId="1" applyNumberFormat="1" applyFont="1" applyFill="1" applyBorder="1" applyAlignment="1" applyProtection="1">
      <alignment horizontal="center"/>
    </xf>
    <xf numFmtId="166" fontId="2" fillId="8" borderId="20" xfId="1" applyNumberFormat="1" applyFont="1" applyFill="1" applyBorder="1" applyAlignment="1" applyProtection="1">
      <alignment horizontal="center"/>
    </xf>
    <xf numFmtId="165" fontId="2" fillId="3" borderId="41" xfId="1" applyNumberFormat="1" applyFont="1" applyFill="1" applyBorder="1" applyAlignment="1" applyProtection="1">
      <alignment horizontal="center" vertical="center" wrapText="1"/>
    </xf>
    <xf numFmtId="165" fontId="2" fillId="3" borderId="8" xfId="1" applyNumberFormat="1" applyFont="1" applyFill="1" applyBorder="1" applyAlignment="1" applyProtection="1">
      <alignment horizontal="center" vertical="center" wrapText="1"/>
    </xf>
    <xf numFmtId="0" fontId="4" fillId="6" borderId="0" xfId="0" applyFont="1" applyFill="1" applyAlignment="1">
      <alignment horizontal="center" vertical="center" wrapText="1"/>
    </xf>
    <xf numFmtId="164" fontId="4" fillId="6" borderId="0" xfId="1" applyNumberFormat="1" applyFont="1" applyFill="1" applyBorder="1" applyAlignment="1" applyProtection="1">
      <alignment horizontal="center"/>
    </xf>
    <xf numFmtId="42" fontId="11" fillId="0" borderId="0" xfId="1" applyNumberFormat="1" applyFont="1" applyFill="1" applyBorder="1" applyAlignment="1" applyProtection="1">
      <alignment horizontal="center" vertical="center" wrapText="1"/>
    </xf>
    <xf numFmtId="0" fontId="3" fillId="5" borderId="31" xfId="0" applyFont="1" applyFill="1" applyBorder="1"/>
    <xf numFmtId="42" fontId="3" fillId="5" borderId="0" xfId="0" applyNumberFormat="1" applyFont="1" applyFill="1"/>
    <xf numFmtId="0" fontId="14" fillId="11" borderId="39" xfId="0" applyFont="1" applyFill="1" applyBorder="1" applyAlignment="1">
      <alignment horizontal="left"/>
    </xf>
    <xf numFmtId="0" fontId="3" fillId="5" borderId="21" xfId="0" applyFont="1" applyFill="1" applyBorder="1"/>
    <xf numFmtId="0" fontId="14" fillId="11" borderId="34" xfId="0" applyFont="1" applyFill="1" applyBorder="1"/>
    <xf numFmtId="0" fontId="13" fillId="13" borderId="18" xfId="0" applyFont="1" applyFill="1" applyBorder="1"/>
    <xf numFmtId="0" fontId="3" fillId="5" borderId="37" xfId="0" applyFont="1" applyFill="1" applyBorder="1"/>
    <xf numFmtId="165" fontId="2" fillId="3" borderId="7" xfId="0" applyNumberFormat="1" applyFont="1" applyFill="1" applyBorder="1"/>
    <xf numFmtId="0" fontId="13" fillId="11" borderId="27" xfId="0" applyFont="1" applyFill="1" applyBorder="1"/>
    <xf numFmtId="0" fontId="8" fillId="0" borderId="0" xfId="0" applyFont="1" applyAlignment="1">
      <alignment vertical="center" wrapText="1"/>
    </xf>
    <xf numFmtId="0" fontId="14" fillId="11" borderId="34" xfId="0" applyFont="1" applyFill="1" applyBorder="1" applyAlignment="1">
      <alignment horizontal="left"/>
    </xf>
    <xf numFmtId="0" fontId="13" fillId="11" borderId="34" xfId="0" applyFont="1" applyFill="1" applyBorder="1"/>
    <xf numFmtId="0" fontId="3" fillId="5" borderId="32" xfId="0" applyFont="1" applyFill="1" applyBorder="1"/>
    <xf numFmtId="10" fontId="3" fillId="5" borderId="31" xfId="0" applyNumberFormat="1" applyFont="1" applyFill="1" applyBorder="1"/>
    <xf numFmtId="10" fontId="3" fillId="5" borderId="21" xfId="0" applyNumberFormat="1" applyFont="1" applyFill="1" applyBorder="1"/>
    <xf numFmtId="0" fontId="14" fillId="13" borderId="27" xfId="0" applyFont="1" applyFill="1" applyBorder="1" applyAlignment="1">
      <alignment horizontal="left"/>
    </xf>
    <xf numFmtId="0" fontId="13" fillId="13" borderId="27" xfId="0" applyFont="1" applyFill="1" applyBorder="1"/>
    <xf numFmtId="2" fontId="3" fillId="5" borderId="31" xfId="0" applyNumberFormat="1" applyFont="1" applyFill="1" applyBorder="1"/>
    <xf numFmtId="0" fontId="14" fillId="13" borderId="18" xfId="0" applyFont="1" applyFill="1" applyBorder="1" applyAlignment="1">
      <alignment horizontal="left"/>
    </xf>
    <xf numFmtId="42" fontId="9" fillId="0" borderId="0" xfId="1" applyNumberFormat="1" applyFont="1" applyFill="1" applyBorder="1" applyAlignment="1" applyProtection="1">
      <alignment horizontal="center" vertical="center" wrapText="1"/>
    </xf>
    <xf numFmtId="2" fontId="3" fillId="5" borderId="21" xfId="0" applyNumberFormat="1" applyFont="1" applyFill="1" applyBorder="1"/>
    <xf numFmtId="0" fontId="13" fillId="11" borderId="39" xfId="0" applyFont="1" applyFill="1" applyBorder="1"/>
    <xf numFmtId="0" fontId="13" fillId="11" borderId="5" xfId="0" applyFont="1" applyFill="1" applyBorder="1"/>
    <xf numFmtId="10" fontId="3" fillId="5" borderId="0" xfId="0" applyNumberFormat="1" applyFont="1" applyFill="1"/>
    <xf numFmtId="0" fontId="6" fillId="0" borderId="0" xfId="0" applyFont="1"/>
    <xf numFmtId="0" fontId="14" fillId="11" borderId="6" xfId="0" applyFont="1" applyFill="1" applyBorder="1"/>
    <xf numFmtId="164" fontId="2" fillId="4" borderId="6" xfId="1" applyNumberFormat="1" applyFont="1" applyFill="1" applyBorder="1" applyAlignment="1" applyProtection="1">
      <alignment horizontal="center" vertical="center" wrapText="1"/>
    </xf>
    <xf numFmtId="42" fontId="3" fillId="0" borderId="0" xfId="0" applyNumberFormat="1" applyFont="1" applyAlignment="1">
      <alignment horizontal="center" vertical="center" wrapText="1"/>
    </xf>
    <xf numFmtId="164" fontId="2" fillId="4" borderId="6" xfId="1" applyNumberFormat="1" applyFont="1" applyFill="1" applyBorder="1" applyAlignment="1" applyProtection="1">
      <alignment horizontal="center" wrapText="1"/>
    </xf>
    <xf numFmtId="164" fontId="2" fillId="9" borderId="20" xfId="1" applyNumberFormat="1" applyFont="1" applyFill="1" applyBorder="1" applyAlignment="1" applyProtection="1">
      <alignment horizontal="center" vertical="center" wrapText="1"/>
    </xf>
    <xf numFmtId="165" fontId="3" fillId="0" borderId="26" xfId="0" applyNumberFormat="1" applyFont="1" applyBorder="1" applyProtection="1">
      <protection locked="0"/>
    </xf>
    <xf numFmtId="165" fontId="3" fillId="0" borderId="12" xfId="0" applyNumberFormat="1" applyFont="1" applyBorder="1" applyProtection="1">
      <protection locked="0"/>
    </xf>
    <xf numFmtId="165" fontId="3" fillId="0" borderId="36" xfId="0" applyNumberFormat="1" applyFont="1" applyBorder="1" applyProtection="1">
      <protection locked="0"/>
    </xf>
    <xf numFmtId="165" fontId="3" fillId="0" borderId="30" xfId="0" applyNumberFormat="1" applyFont="1" applyBorder="1" applyProtection="1">
      <protection locked="0"/>
    </xf>
    <xf numFmtId="165" fontId="3" fillId="0" borderId="25" xfId="0" applyNumberFormat="1" applyFont="1" applyBorder="1" applyProtection="1">
      <protection locked="0"/>
    </xf>
    <xf numFmtId="165" fontId="3" fillId="0" borderId="23" xfId="0" applyNumberFormat="1" applyFont="1" applyBorder="1" applyProtection="1">
      <protection locked="0"/>
    </xf>
    <xf numFmtId="165" fontId="3" fillId="0" borderId="32" xfId="0" applyNumberFormat="1" applyFont="1" applyBorder="1" applyProtection="1">
      <protection locked="0"/>
    </xf>
    <xf numFmtId="165" fontId="3" fillId="0" borderId="33" xfId="0" applyNumberFormat="1" applyFont="1" applyBorder="1" applyProtection="1">
      <protection locked="0"/>
    </xf>
    <xf numFmtId="165" fontId="3" fillId="0" borderId="20" xfId="0" applyNumberFormat="1" applyFont="1" applyBorder="1" applyProtection="1">
      <protection locked="0"/>
    </xf>
    <xf numFmtId="44" fontId="0" fillId="0" borderId="0" xfId="1" applyFont="1" applyProtection="1"/>
    <xf numFmtId="44" fontId="0" fillId="11" borderId="0" xfId="1" applyFont="1" applyFill="1" applyProtection="1"/>
    <xf numFmtId="44" fontId="0" fillId="15" borderId="0" xfId="1" applyFont="1" applyFill="1" applyProtection="1"/>
    <xf numFmtId="165" fontId="2" fillId="8" borderId="41" xfId="1" applyNumberFormat="1" applyFont="1" applyFill="1" applyBorder="1" applyAlignment="1" applyProtection="1">
      <alignment horizontal="center"/>
    </xf>
    <xf numFmtId="165" fontId="2" fillId="8" borderId="37" xfId="1" applyNumberFormat="1" applyFont="1" applyFill="1" applyBorder="1" applyAlignment="1" applyProtection="1">
      <alignment horizontal="center"/>
    </xf>
    <xf numFmtId="165" fontId="2" fillId="15" borderId="41" xfId="1" applyNumberFormat="1" applyFont="1" applyFill="1" applyBorder="1" applyAlignment="1" applyProtection="1">
      <alignment horizontal="center" vertical="center" wrapText="1"/>
    </xf>
    <xf numFmtId="165" fontId="2" fillId="3" borderId="13" xfId="1" applyNumberFormat="1" applyFont="1" applyFill="1" applyBorder="1" applyAlignment="1" applyProtection="1">
      <alignment horizontal="center" vertical="center" wrapText="1"/>
    </xf>
    <xf numFmtId="165" fontId="2" fillId="3" borderId="20" xfId="1" applyNumberFormat="1" applyFont="1" applyFill="1" applyBorder="1" applyAlignment="1" applyProtection="1">
      <alignment horizontal="center" vertical="center" wrapText="1"/>
    </xf>
    <xf numFmtId="10" fontId="2" fillId="7" borderId="41" xfId="4" applyNumberFormat="1" applyFont="1" applyFill="1" applyBorder="1" applyAlignment="1" applyProtection="1">
      <alignment horizontal="center"/>
    </xf>
    <xf numFmtId="165" fontId="2" fillId="15" borderId="20" xfId="1" applyNumberFormat="1" applyFont="1" applyFill="1" applyBorder="1" applyAlignment="1" applyProtection="1">
      <alignment horizontal="center" vertical="center" wrapText="1"/>
    </xf>
    <xf numFmtId="165" fontId="2" fillId="3" borderId="38" xfId="1" applyNumberFormat="1" applyFont="1" applyFill="1" applyBorder="1" applyAlignment="1" applyProtection="1">
      <alignment horizontal="center"/>
    </xf>
    <xf numFmtId="165" fontId="2" fillId="3" borderId="38" xfId="1" applyNumberFormat="1" applyFont="1" applyFill="1" applyBorder="1" applyAlignment="1" applyProtection="1">
      <alignment horizontal="center" vertical="center" wrapText="1"/>
    </xf>
    <xf numFmtId="165" fontId="3" fillId="0" borderId="31" xfId="0" applyNumberFormat="1" applyFont="1" applyBorder="1" applyProtection="1">
      <protection locked="0"/>
    </xf>
    <xf numFmtId="165" fontId="3" fillId="0" borderId="21" xfId="0" applyNumberFormat="1" applyFont="1" applyBorder="1" applyProtection="1">
      <protection locked="0"/>
    </xf>
    <xf numFmtId="0" fontId="20" fillId="0" borderId="0" xfId="0" applyFont="1"/>
    <xf numFmtId="0" fontId="18" fillId="6" borderId="0" xfId="0" applyFont="1" applyFill="1" applyAlignment="1">
      <alignment horizontal="left"/>
    </xf>
    <xf numFmtId="0" fontId="6" fillId="6" borderId="0" xfId="0" applyFont="1" applyFill="1" applyAlignment="1">
      <alignment horizontal="left"/>
    </xf>
    <xf numFmtId="0" fontId="6" fillId="6" borderId="0" xfId="0" applyFont="1" applyFill="1"/>
    <xf numFmtId="0" fontId="7" fillId="6" borderId="0" xfId="0" applyFont="1" applyFill="1"/>
    <xf numFmtId="0" fontId="0" fillId="6" borderId="0" xfId="0" applyFill="1"/>
    <xf numFmtId="0" fontId="2" fillId="6" borderId="0" xfId="0" applyFont="1" applyFill="1" applyAlignment="1">
      <alignment horizontal="left"/>
    </xf>
    <xf numFmtId="0" fontId="15" fillId="0" borderId="0" xfId="2" applyFont="1"/>
    <xf numFmtId="0" fontId="15" fillId="0" borderId="0" xfId="0" applyFont="1"/>
    <xf numFmtId="0" fontId="15" fillId="0" borderId="0" xfId="2" applyFont="1" applyAlignment="1">
      <alignment horizontal="left"/>
    </xf>
    <xf numFmtId="0" fontId="7" fillId="0" borderId="0" xfId="2" applyFont="1"/>
    <xf numFmtId="0" fontId="2" fillId="0" borderId="0" xfId="0" applyFont="1" applyAlignment="1">
      <alignment horizontal="left"/>
    </xf>
    <xf numFmtId="0" fontId="2" fillId="0" borderId="0" xfId="0" applyFont="1"/>
    <xf numFmtId="0" fontId="12" fillId="0" borderId="0" xfId="0" applyFont="1"/>
    <xf numFmtId="0" fontId="4" fillId="6" borderId="0" xfId="0" applyFont="1" applyFill="1" applyAlignment="1">
      <alignment horizontal="left"/>
    </xf>
    <xf numFmtId="0" fontId="12" fillId="6" borderId="0" xfId="0" applyFont="1" applyFill="1"/>
    <xf numFmtId="0" fontId="15" fillId="6" borderId="0" xfId="2" applyFont="1" applyFill="1"/>
    <xf numFmtId="0" fontId="7" fillId="6" borderId="0" xfId="2" applyFont="1" applyFill="1"/>
    <xf numFmtId="0" fontId="19" fillId="6" borderId="0" xfId="2" applyFont="1" applyFill="1"/>
    <xf numFmtId="0" fontId="8" fillId="6" borderId="0" xfId="0" applyFont="1" applyFill="1"/>
    <xf numFmtId="164" fontId="6" fillId="6" borderId="0" xfId="1" applyNumberFormat="1" applyFont="1" applyFill="1" applyBorder="1" applyAlignment="1" applyProtection="1">
      <alignment horizontal="center" vertical="center" wrapText="1"/>
    </xf>
    <xf numFmtId="0" fontId="8" fillId="6" borderId="0" xfId="0" applyFont="1" applyFill="1" applyAlignment="1">
      <alignment vertical="center" wrapText="1"/>
    </xf>
    <xf numFmtId="0" fontId="21" fillId="0" borderId="0" xfId="0" applyFont="1"/>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xf numFmtId="0" fontId="2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top" wrapText="1"/>
    </xf>
    <xf numFmtId="9" fontId="2" fillId="0" borderId="17" xfId="0" applyNumberFormat="1" applyFont="1" applyBorder="1" applyAlignment="1">
      <alignment horizontal="center" vertical="center" wrapText="1"/>
    </xf>
    <xf numFmtId="9" fontId="2" fillId="0" borderId="16" xfId="0" applyNumberFormat="1" applyFont="1" applyBorder="1" applyAlignment="1">
      <alignment horizontal="center" vertical="center" wrapText="1"/>
    </xf>
    <xf numFmtId="0" fontId="2" fillId="0" borderId="0" xfId="2" applyFont="1" applyAlignment="1">
      <alignment vertical="center" wrapText="1"/>
    </xf>
    <xf numFmtId="164" fontId="6" fillId="0" borderId="0" xfId="0" applyNumberFormat="1" applyFont="1" applyAlignment="1">
      <alignment horizontal="center" vertical="center" wrapText="1"/>
    </xf>
    <xf numFmtId="9" fontId="0" fillId="0" borderId="0" xfId="4" applyFont="1"/>
    <xf numFmtId="164" fontId="6" fillId="15" borderId="12" xfId="0" applyNumberFormat="1" applyFont="1" applyFill="1" applyBorder="1" applyAlignment="1">
      <alignment horizontal="center" vertical="center" wrapText="1"/>
    </xf>
    <xf numFmtId="164" fontId="6" fillId="15" borderId="12" xfId="1" applyNumberFormat="1" applyFont="1" applyFill="1" applyBorder="1" applyAlignment="1" applyProtection="1">
      <alignment horizontal="center" vertical="center" wrapText="1"/>
    </xf>
    <xf numFmtId="164" fontId="6" fillId="3" borderId="44" xfId="0" applyNumberFormat="1" applyFont="1" applyFill="1" applyBorder="1" applyAlignment="1">
      <alignment horizontal="center" vertical="center" wrapText="1"/>
    </xf>
    <xf numFmtId="164" fontId="6" fillId="3" borderId="26" xfId="0" applyNumberFormat="1" applyFont="1" applyFill="1" applyBorder="1" applyAlignment="1">
      <alignment horizontal="center" vertical="center" wrapText="1"/>
    </xf>
    <xf numFmtId="164" fontId="6" fillId="3" borderId="26" xfId="1" applyNumberFormat="1" applyFont="1" applyFill="1" applyBorder="1" applyAlignment="1" applyProtection="1">
      <alignment horizontal="center" vertical="center" wrapText="1"/>
    </xf>
    <xf numFmtId="164" fontId="6" fillId="3" borderId="45" xfId="1" applyNumberFormat="1" applyFont="1" applyFill="1" applyBorder="1" applyAlignment="1" applyProtection="1">
      <alignment horizontal="center" vertical="center" wrapText="1"/>
    </xf>
    <xf numFmtId="164" fontId="6" fillId="15" borderId="46" xfId="0" applyNumberFormat="1" applyFont="1" applyFill="1" applyBorder="1" applyAlignment="1">
      <alignment horizontal="center" vertical="center" wrapText="1"/>
    </xf>
    <xf numFmtId="164" fontId="6" fillId="15" borderId="47" xfId="1"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164" fontId="2" fillId="4" borderId="12" xfId="1" applyNumberFormat="1" applyFont="1" applyFill="1" applyBorder="1" applyAlignment="1" applyProtection="1">
      <alignment horizontal="center" vertical="center" wrapText="1"/>
    </xf>
    <xf numFmtId="164" fontId="2" fillId="4" borderId="12" xfId="1" applyNumberFormat="1" applyFont="1" applyFill="1" applyBorder="1" applyAlignment="1" applyProtection="1">
      <alignment horizontal="center" wrapText="1"/>
    </xf>
    <xf numFmtId="165" fontId="2" fillId="3" borderId="51" xfId="1" applyNumberFormat="1" applyFont="1" applyFill="1" applyBorder="1" applyAlignment="1" applyProtection="1">
      <alignment horizontal="center" vertical="center" wrapText="1"/>
    </xf>
    <xf numFmtId="165" fontId="2" fillId="3" borderId="31" xfId="1" applyNumberFormat="1" applyFont="1" applyFill="1" applyBorder="1" applyAlignment="1" applyProtection="1">
      <alignment horizontal="center" vertical="center" wrapText="1"/>
    </xf>
    <xf numFmtId="164" fontId="2" fillId="9" borderId="31" xfId="1" applyNumberFormat="1" applyFont="1" applyFill="1" applyBorder="1" applyAlignment="1" applyProtection="1">
      <alignment horizontal="center" vertical="center" wrapText="1"/>
    </xf>
    <xf numFmtId="165" fontId="2" fillId="3" borderId="52" xfId="1" applyNumberFormat="1" applyFont="1" applyFill="1" applyBorder="1" applyAlignment="1" applyProtection="1">
      <alignment horizontal="center" vertical="center" wrapText="1"/>
    </xf>
    <xf numFmtId="165" fontId="2" fillId="3" borderId="54"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2" fillId="4" borderId="36" xfId="1" applyNumberFormat="1" applyFont="1" applyFill="1" applyBorder="1" applyAlignment="1" applyProtection="1">
      <alignment horizontal="center" vertical="center" wrapText="1"/>
    </xf>
    <xf numFmtId="164" fontId="2" fillId="0" borderId="53" xfId="1" applyNumberFormat="1" applyFont="1" applyFill="1" applyBorder="1" applyAlignment="1" applyProtection="1">
      <alignment horizontal="center" vertical="center" wrapText="1"/>
    </xf>
    <xf numFmtId="164" fontId="2" fillId="9" borderId="25" xfId="1" applyNumberFormat="1" applyFont="1" applyFill="1" applyBorder="1" applyAlignment="1" applyProtection="1">
      <alignment horizontal="center" vertical="center" wrapText="1"/>
    </xf>
    <xf numFmtId="164" fontId="2" fillId="4" borderId="10" xfId="1" applyNumberFormat="1" applyFont="1" applyFill="1" applyBorder="1" applyAlignment="1" applyProtection="1">
      <alignment horizontal="center" vertical="center" wrapText="1"/>
    </xf>
    <xf numFmtId="164" fontId="2" fillId="16" borderId="48" xfId="1" applyNumberFormat="1" applyFont="1" applyFill="1" applyBorder="1" applyAlignment="1" applyProtection="1">
      <alignment horizontal="center" vertical="center" wrapText="1"/>
    </xf>
    <xf numFmtId="0" fontId="2" fillId="0" borderId="0" xfId="0" applyFont="1" applyAlignment="1">
      <alignment vertical="center" wrapText="1"/>
    </xf>
    <xf numFmtId="164" fontId="2" fillId="16" borderId="19" xfId="1" applyNumberFormat="1" applyFont="1" applyFill="1" applyBorder="1" applyAlignment="1" applyProtection="1">
      <alignment horizontal="center" vertical="center" wrapText="1"/>
    </xf>
    <xf numFmtId="165" fontId="23" fillId="16" borderId="25" xfId="1" applyNumberFormat="1" applyFont="1" applyFill="1" applyBorder="1" applyAlignment="1" applyProtection="1">
      <alignment horizontal="center" vertical="center" wrapText="1"/>
    </xf>
    <xf numFmtId="165" fontId="23" fillId="16" borderId="20" xfId="1" applyNumberFormat="1" applyFont="1" applyFill="1" applyBorder="1" applyAlignment="1" applyProtection="1">
      <alignment horizontal="center" vertical="center" wrapText="1"/>
    </xf>
    <xf numFmtId="165" fontId="2" fillId="9" borderId="20" xfId="1" applyNumberFormat="1" applyFont="1" applyFill="1" applyBorder="1" applyAlignment="1" applyProtection="1">
      <alignment horizontal="center" vertical="center" wrapText="1"/>
    </xf>
    <xf numFmtId="165" fontId="2" fillId="5" borderId="20" xfId="1" applyNumberFormat="1" applyFont="1" applyFill="1" applyBorder="1" applyAlignment="1" applyProtection="1">
      <alignment horizontal="center" vertical="center" wrapText="1"/>
    </xf>
    <xf numFmtId="165" fontId="23" fillId="0" borderId="0" xfId="1" applyNumberFormat="1" applyFont="1" applyFill="1" applyBorder="1" applyAlignment="1" applyProtection="1">
      <alignment horizontal="center" vertical="center" wrapText="1"/>
    </xf>
    <xf numFmtId="165" fontId="2" fillId="9" borderId="25" xfId="1" applyNumberFormat="1" applyFont="1" applyFill="1" applyBorder="1" applyAlignment="1" applyProtection="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xf>
    <xf numFmtId="0" fontId="2" fillId="0" borderId="0" xfId="2" applyFont="1" applyAlignment="1">
      <alignment vertical="center"/>
    </xf>
    <xf numFmtId="0" fontId="22" fillId="0" borderId="9" xfId="2" applyFont="1" applyBorder="1"/>
    <xf numFmtId="0" fontId="2" fillId="0" borderId="9" xfId="2" applyFont="1" applyBorder="1"/>
    <xf numFmtId="0" fontId="8" fillId="8" borderId="8" xfId="0" applyFont="1" applyFill="1" applyBorder="1"/>
    <xf numFmtId="0" fontId="3" fillId="0" borderId="0" xfId="0" applyFont="1" applyAlignment="1">
      <alignment horizontal="left" vertical="top"/>
    </xf>
    <xf numFmtId="9" fontId="2" fillId="0" borderId="16" xfId="4" applyFont="1" applyBorder="1" applyAlignment="1" applyProtection="1">
      <alignment horizontal="center" vertical="center" wrapText="1"/>
      <protection locked="0"/>
    </xf>
    <xf numFmtId="0" fontId="6" fillId="18" borderId="42" xfId="0" applyFont="1" applyFill="1" applyBorder="1" applyAlignment="1">
      <alignment horizontal="left"/>
    </xf>
    <xf numFmtId="0" fontId="6" fillId="18" borderId="43" xfId="0" applyFont="1" applyFill="1" applyBorder="1" applyAlignment="1">
      <alignment horizontal="left"/>
    </xf>
    <xf numFmtId="164" fontId="6" fillId="18" borderId="19" xfId="0" applyNumberFormat="1" applyFont="1" applyFill="1" applyBorder="1" applyAlignment="1">
      <alignment horizontal="center" vertical="center" wrapText="1"/>
    </xf>
    <xf numFmtId="164" fontId="6" fillId="18" borderId="20"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18" borderId="38" xfId="0" applyNumberFormat="1" applyFont="1" applyFill="1" applyBorder="1" applyAlignment="1">
      <alignment horizontal="center" vertical="center" wrapText="1"/>
    </xf>
    <xf numFmtId="165" fontId="3" fillId="19" borderId="26" xfId="1" applyNumberFormat="1" applyFont="1" applyFill="1" applyBorder="1" applyAlignment="1" applyProtection="1">
      <alignment horizontal="center"/>
    </xf>
    <xf numFmtId="165" fontId="3" fillId="19" borderId="33" xfId="1" applyNumberFormat="1" applyFont="1" applyFill="1" applyBorder="1" applyAlignment="1" applyProtection="1">
      <alignment horizontal="center"/>
    </xf>
    <xf numFmtId="165" fontId="3" fillId="19" borderId="21" xfId="1" applyNumberFormat="1" applyFont="1" applyFill="1" applyBorder="1" applyAlignment="1" applyProtection="1">
      <alignment horizontal="center"/>
    </xf>
    <xf numFmtId="165" fontId="3" fillId="19" borderId="25" xfId="1" applyNumberFormat="1" applyFont="1" applyFill="1" applyBorder="1" applyAlignment="1" applyProtection="1">
      <alignment horizontal="center"/>
    </xf>
    <xf numFmtId="166" fontId="3" fillId="19" borderId="26" xfId="1" applyNumberFormat="1" applyFont="1" applyFill="1" applyBorder="1" applyAlignment="1" applyProtection="1">
      <alignment horizontal="center"/>
    </xf>
    <xf numFmtId="166" fontId="3" fillId="19" borderId="12" xfId="1" applyNumberFormat="1" applyFont="1" applyFill="1" applyBorder="1" applyAlignment="1" applyProtection="1">
      <alignment horizontal="center"/>
    </xf>
    <xf numFmtId="166" fontId="3" fillId="19" borderId="25" xfId="1" applyNumberFormat="1" applyFont="1" applyFill="1" applyBorder="1" applyAlignment="1" applyProtection="1">
      <alignment horizontal="center"/>
    </xf>
    <xf numFmtId="165" fontId="3" fillId="19" borderId="12" xfId="1" applyNumberFormat="1" applyFont="1" applyFill="1" applyBorder="1" applyAlignment="1" applyProtection="1">
      <alignment horizontal="center"/>
    </xf>
    <xf numFmtId="166" fontId="3" fillId="19" borderId="33" xfId="1" applyNumberFormat="1" applyFont="1" applyFill="1" applyBorder="1" applyAlignment="1" applyProtection="1">
      <alignment horizontal="center"/>
    </xf>
    <xf numFmtId="165" fontId="3" fillId="19" borderId="12" xfId="0" applyNumberFormat="1" applyFont="1" applyFill="1" applyBorder="1"/>
    <xf numFmtId="164" fontId="6" fillId="0" borderId="6" xfId="1" applyNumberFormat="1" applyFont="1" applyFill="1" applyBorder="1" applyAlignment="1" applyProtection="1">
      <alignment horizontal="center" vertical="center" wrapText="1"/>
      <protection locked="0"/>
    </xf>
    <xf numFmtId="165" fontId="3" fillId="19" borderId="26" xfId="0" applyNumberFormat="1" applyFont="1" applyFill="1" applyBorder="1"/>
    <xf numFmtId="165" fontId="3" fillId="19" borderId="33" xfId="0" applyNumberFormat="1" applyFont="1" applyFill="1" applyBorder="1"/>
    <xf numFmtId="165" fontId="3" fillId="19" borderId="25" xfId="0" applyNumberFormat="1" applyFont="1" applyFill="1" applyBorder="1"/>
    <xf numFmtId="165" fontId="3" fillId="19" borderId="23" xfId="0" applyNumberFormat="1" applyFont="1" applyFill="1" applyBorder="1"/>
    <xf numFmtId="165" fontId="3" fillId="19" borderId="21" xfId="0" applyNumberFormat="1" applyFont="1" applyFill="1" applyBorder="1"/>
    <xf numFmtId="165" fontId="3" fillId="19" borderId="32" xfId="0" applyNumberFormat="1" applyFont="1" applyFill="1" applyBorder="1"/>
    <xf numFmtId="165" fontId="3" fillId="19" borderId="20" xfId="0" applyNumberFormat="1" applyFont="1" applyFill="1" applyBorder="1"/>
    <xf numFmtId="164" fontId="6" fillId="0" borderId="50" xfId="0" applyNumberFormat="1" applyFont="1" applyBorder="1" applyAlignment="1">
      <alignment horizontal="center" vertical="center" wrapText="1"/>
    </xf>
    <xf numFmtId="164" fontId="6" fillId="0" borderId="58" xfId="0" applyNumberFormat="1" applyFont="1" applyBorder="1" applyAlignment="1">
      <alignment horizontal="center" vertical="center" wrapText="1"/>
    </xf>
    <xf numFmtId="165" fontId="3" fillId="19" borderId="31" xfId="0" applyNumberFormat="1" applyFont="1" applyFill="1" applyBorder="1"/>
    <xf numFmtId="165" fontId="3" fillId="19" borderId="28" xfId="0" applyNumberFormat="1" applyFont="1" applyFill="1" applyBorder="1"/>
    <xf numFmtId="165" fontId="3" fillId="19" borderId="29" xfId="0" applyNumberFormat="1" applyFont="1" applyFill="1" applyBorder="1"/>
    <xf numFmtId="0" fontId="15" fillId="0" borderId="0" xfId="0" applyFont="1" applyAlignment="1" applyProtection="1">
      <alignment wrapText="1"/>
      <protection locked="0"/>
    </xf>
    <xf numFmtId="0" fontId="15" fillId="6" borderId="0" xfId="0" applyFont="1" applyFill="1" applyAlignment="1" applyProtection="1">
      <alignment wrapText="1"/>
      <protection locked="0"/>
    </xf>
    <xf numFmtId="0" fontId="19" fillId="0" borderId="0" xfId="0" applyFont="1" applyAlignment="1" applyProtection="1">
      <alignment wrapText="1"/>
      <protection locked="0"/>
    </xf>
    <xf numFmtId="0" fontId="19" fillId="6" borderId="0" xfId="0" applyFont="1" applyFill="1" applyAlignment="1" applyProtection="1">
      <alignment wrapText="1"/>
      <protection locked="0"/>
    </xf>
    <xf numFmtId="49" fontId="15" fillId="0" borderId="0" xfId="2" applyNumberFormat="1" applyFont="1" applyAlignment="1" applyProtection="1">
      <alignment horizontal="left" wrapText="1"/>
      <protection locked="0"/>
    </xf>
    <xf numFmtId="0" fontId="15" fillId="0" borderId="0" xfId="2" applyFont="1" applyAlignment="1" applyProtection="1">
      <alignment horizontal="left" wrapText="1"/>
      <protection locked="0"/>
    </xf>
    <xf numFmtId="0" fontId="19" fillId="0" borderId="0" xfId="0" applyFont="1" applyAlignment="1" applyProtection="1">
      <alignment horizontal="left" wrapText="1"/>
      <protection locked="0"/>
    </xf>
    <xf numFmtId="0" fontId="24" fillId="0" borderId="0" xfId="0" applyFont="1" applyAlignment="1" applyProtection="1">
      <alignment wrapText="1"/>
      <protection locked="0"/>
    </xf>
    <xf numFmtId="0" fontId="15" fillId="6" borderId="0" xfId="0" applyFont="1" applyFill="1" applyAlignment="1" applyProtection="1">
      <alignment horizontal="left" wrapText="1"/>
      <protection locked="0"/>
    </xf>
    <xf numFmtId="0" fontId="19" fillId="6" borderId="0" xfId="0" applyFont="1" applyFill="1" applyAlignment="1" applyProtection="1">
      <alignment horizontal="left" wrapText="1"/>
      <protection locked="0"/>
    </xf>
    <xf numFmtId="49" fontId="15" fillId="0" borderId="0" xfId="2" applyNumberFormat="1" applyFont="1" applyAlignment="1" applyProtection="1">
      <alignment wrapText="1"/>
      <protection locked="0"/>
    </xf>
    <xf numFmtId="10" fontId="2" fillId="0" borderId="0" xfId="4" applyNumberFormat="1" applyFont="1" applyFill="1" applyBorder="1" applyAlignment="1" applyProtection="1">
      <alignment horizontal="center"/>
    </xf>
    <xf numFmtId="0" fontId="0" fillId="0" borderId="60" xfId="0" applyBorder="1"/>
    <xf numFmtId="0" fontId="0" fillId="0" borderId="61" xfId="0" applyBorder="1"/>
    <xf numFmtId="0" fontId="0" fillId="0" borderId="62" xfId="0" applyBorder="1"/>
    <xf numFmtId="44" fontId="6" fillId="18" borderId="20" xfId="0" applyNumberFormat="1" applyFont="1" applyFill="1" applyBorder="1" applyAlignment="1">
      <alignment horizontal="center" vertical="center" wrapText="1"/>
    </xf>
    <xf numFmtId="10" fontId="2" fillId="7" borderId="25" xfId="4" applyNumberFormat="1" applyFont="1" applyFill="1" applyBorder="1" applyAlignment="1" applyProtection="1">
      <alignment horizontal="center"/>
    </xf>
    <xf numFmtId="44" fontId="0" fillId="0" borderId="0" xfId="1" applyFont="1" applyFill="1" applyProtection="1"/>
    <xf numFmtId="44" fontId="6" fillId="18" borderId="38" xfId="0" applyNumberFormat="1" applyFont="1" applyFill="1" applyBorder="1" applyAlignment="1">
      <alignment horizontal="center" vertical="center" wrapText="1"/>
    </xf>
    <xf numFmtId="44" fontId="6" fillId="18" borderId="49" xfId="0" applyNumberFormat="1" applyFont="1" applyFill="1" applyBorder="1" applyAlignment="1">
      <alignment horizontal="center" vertical="center" wrapText="1"/>
    </xf>
    <xf numFmtId="44" fontId="6" fillId="0" borderId="0" xfId="0" applyNumberFormat="1" applyFont="1" applyAlignment="1">
      <alignment horizontal="center" vertical="center" wrapText="1"/>
    </xf>
    <xf numFmtId="44" fontId="2" fillId="0" borderId="0" xfId="4" applyNumberFormat="1" applyFont="1" applyFill="1" applyBorder="1" applyAlignment="1" applyProtection="1">
      <alignment horizontal="center"/>
    </xf>
    <xf numFmtId="0" fontId="13" fillId="11" borderId="0" xfId="0" applyFont="1" applyFill="1" applyAlignment="1">
      <alignment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2" applyFont="1" applyBorder="1" applyAlignment="1">
      <alignment horizontal="center" vertical="center" wrapText="1"/>
    </xf>
    <xf numFmtId="0" fontId="4" fillId="0" borderId="0" xfId="0" applyFont="1" applyAlignment="1">
      <alignment horizontal="left"/>
    </xf>
    <xf numFmtId="0" fontId="4" fillId="0" borderId="0" xfId="0" applyFont="1"/>
    <xf numFmtId="0" fontId="2" fillId="0" borderId="15" xfId="0" applyFont="1" applyBorder="1" applyAlignment="1">
      <alignment horizontal="center"/>
    </xf>
    <xf numFmtId="0" fontId="4" fillId="0" borderId="0" xfId="0" applyFont="1" applyAlignment="1" applyProtection="1">
      <alignment horizontal="left"/>
      <protection locked="0"/>
    </xf>
    <xf numFmtId="0" fontId="0" fillId="0" borderId="0" xfId="0" applyAlignment="1">
      <alignment wrapText="1"/>
    </xf>
    <xf numFmtId="44" fontId="0" fillId="8" borderId="0" xfId="1" applyFont="1" applyFill="1" applyAlignment="1" applyProtection="1">
      <alignment wrapText="1"/>
    </xf>
    <xf numFmtId="0" fontId="14" fillId="12" borderId="0" xfId="0" applyFont="1" applyFill="1" applyAlignment="1">
      <alignment horizontal="left" wrapText="1"/>
    </xf>
    <xf numFmtId="0" fontId="14" fillId="12" borderId="0" xfId="0" applyFont="1" applyFill="1" applyAlignment="1">
      <alignment wrapText="1"/>
    </xf>
    <xf numFmtId="44" fontId="0" fillId="11" borderId="0" xfId="1" applyFont="1" applyFill="1" applyAlignment="1" applyProtection="1">
      <alignment wrapText="1"/>
    </xf>
    <xf numFmtId="0" fontId="14" fillId="0" borderId="0" xfId="0" applyFont="1" applyAlignment="1">
      <alignment horizontal="left" wrapText="1"/>
    </xf>
    <xf numFmtId="44" fontId="0" fillId="0" borderId="0" xfId="1" applyFont="1" applyAlignment="1" applyProtection="1">
      <alignment wrapText="1"/>
    </xf>
    <xf numFmtId="0" fontId="14" fillId="11" borderId="0" xfId="0" applyFont="1" applyFill="1" applyAlignment="1">
      <alignment horizontal="left" wrapText="1"/>
    </xf>
    <xf numFmtId="0" fontId="14" fillId="11" borderId="0" xfId="0" applyFont="1" applyFill="1" applyAlignment="1">
      <alignment wrapText="1"/>
    </xf>
    <xf numFmtId="0" fontId="14" fillId="6" borderId="0" xfId="0" applyFont="1" applyFill="1" applyAlignment="1">
      <alignment horizontal="left" wrapText="1"/>
    </xf>
    <xf numFmtId="0" fontId="13" fillId="12" borderId="0" xfId="0" applyFont="1" applyFill="1" applyAlignment="1">
      <alignment wrapText="1"/>
    </xf>
    <xf numFmtId="0" fontId="14" fillId="13" borderId="0" xfId="0" applyFont="1" applyFill="1" applyAlignment="1">
      <alignment horizontal="left" wrapText="1"/>
    </xf>
    <xf numFmtId="0" fontId="1" fillId="0" borderId="0" xfId="0" applyFont="1" applyAlignment="1">
      <alignment wrapText="1"/>
    </xf>
    <xf numFmtId="0" fontId="1" fillId="6" borderId="0" xfId="0" applyFont="1" applyFill="1" applyAlignment="1">
      <alignment horizontal="left" wrapText="1"/>
    </xf>
    <xf numFmtId="0" fontId="6" fillId="0" borderId="0" xfId="0" applyFont="1" applyAlignment="1">
      <alignment horizontal="left" wrapText="1"/>
    </xf>
    <xf numFmtId="3" fontId="0" fillId="0" borderId="0" xfId="0" applyNumberFormat="1" applyAlignment="1">
      <alignment wrapText="1"/>
    </xf>
    <xf numFmtId="44" fontId="0" fillId="15" borderId="0" xfId="1" applyFont="1" applyFill="1" applyAlignment="1" applyProtection="1">
      <alignment wrapText="1"/>
    </xf>
    <xf numFmtId="44" fontId="0" fillId="12" borderId="0" xfId="1" applyFont="1" applyFill="1" applyAlignment="1" applyProtection="1">
      <alignment wrapText="1"/>
    </xf>
    <xf numFmtId="3" fontId="0" fillId="11" borderId="0" xfId="0" applyNumberFormat="1" applyFill="1" applyAlignment="1">
      <alignment wrapText="1"/>
    </xf>
    <xf numFmtId="3" fontId="0" fillId="12" borderId="0" xfId="0" applyNumberFormat="1" applyFill="1" applyAlignment="1">
      <alignment wrapText="1"/>
    </xf>
    <xf numFmtId="44" fontId="1" fillId="8" borderId="0" xfId="1" applyFont="1" applyFill="1" applyAlignment="1" applyProtection="1">
      <alignment wrapText="1"/>
    </xf>
    <xf numFmtId="0" fontId="2" fillId="0" borderId="9" xfId="2"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14" fillId="10" borderId="18" xfId="0" applyFont="1" applyFill="1" applyBorder="1" applyAlignment="1">
      <alignment horizontal="left"/>
    </xf>
    <xf numFmtId="0" fontId="13" fillId="10" borderId="9" xfId="0" applyFont="1" applyFill="1" applyBorder="1"/>
    <xf numFmtId="164" fontId="6" fillId="10" borderId="13" xfId="0" applyNumberFormat="1" applyFont="1" applyFill="1" applyBorder="1" applyAlignment="1">
      <alignment horizontal="center" vertical="center" wrapText="1"/>
    </xf>
    <xf numFmtId="0" fontId="2" fillId="0" borderId="18" xfId="2" applyFont="1" applyBorder="1" applyAlignment="1">
      <alignment horizontal="center" vertical="center" wrapText="1"/>
    </xf>
    <xf numFmtId="0" fontId="2" fillId="0" borderId="9" xfId="2" applyFont="1" applyBorder="1" applyAlignment="1">
      <alignment horizontal="center" vertical="center"/>
    </xf>
    <xf numFmtId="0" fontId="2" fillId="0" borderId="6" xfId="0" applyFont="1" applyBorder="1" applyAlignment="1">
      <alignment horizontal="center" vertical="center" wrapText="1"/>
    </xf>
    <xf numFmtId="9" fontId="2" fillId="0" borderId="8"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0" fontId="14" fillId="13" borderId="6" xfId="0" applyFont="1" applyFill="1" applyBorder="1" applyAlignment="1">
      <alignment horizontal="left"/>
    </xf>
    <xf numFmtId="44" fontId="0" fillId="0" borderId="0" xfId="1" applyFont="1" applyFill="1" applyAlignment="1" applyProtection="1">
      <alignment wrapText="1"/>
    </xf>
    <xf numFmtId="0" fontId="2" fillId="0" borderId="15" xfId="0" applyFont="1" applyBorder="1" applyAlignment="1">
      <alignment horizontal="center" vertical="center" wrapText="1"/>
    </xf>
    <xf numFmtId="0" fontId="14" fillId="8" borderId="6" xfId="0" applyFont="1" applyFill="1" applyBorder="1" applyAlignment="1">
      <alignment horizontal="left"/>
    </xf>
    <xf numFmtId="0" fontId="14" fillId="8" borderId="16" xfId="0" applyFont="1" applyFill="1" applyBorder="1" applyAlignment="1">
      <alignment horizontal="left"/>
    </xf>
    <xf numFmtId="165" fontId="3" fillId="19" borderId="38" xfId="1" applyNumberFormat="1" applyFont="1" applyFill="1" applyBorder="1" applyAlignment="1" applyProtection="1">
      <alignment horizontal="center"/>
    </xf>
    <xf numFmtId="0" fontId="14" fillId="13" borderId="16" xfId="0" applyFont="1" applyFill="1" applyBorder="1" applyAlignment="1">
      <alignment horizontal="left"/>
    </xf>
    <xf numFmtId="165" fontId="4" fillId="16" borderId="20" xfId="1" applyNumberFormat="1" applyFont="1" applyFill="1" applyBorder="1" applyAlignment="1" applyProtection="1">
      <alignment horizontal="center" vertical="center" wrapText="1"/>
    </xf>
    <xf numFmtId="0" fontId="25" fillId="0" borderId="0" xfId="0" applyFont="1" applyAlignment="1">
      <alignment horizontal="center"/>
    </xf>
    <xf numFmtId="0" fontId="4" fillId="0" borderId="0" xfId="0" applyFont="1" applyAlignment="1">
      <alignment horizontal="center" vertical="center"/>
    </xf>
    <xf numFmtId="0" fontId="13" fillId="8" borderId="9" xfId="0" applyFont="1" applyFill="1" applyBorder="1" applyAlignment="1" applyProtection="1">
      <alignment horizontal="left" vertical="top" wrapText="1"/>
      <protection locked="0"/>
    </xf>
    <xf numFmtId="165" fontId="2" fillId="5" borderId="30" xfId="1" applyNumberFormat="1" applyFont="1" applyFill="1" applyBorder="1" applyAlignment="1" applyProtection="1">
      <alignment horizontal="center" vertical="center" wrapText="1"/>
    </xf>
    <xf numFmtId="165" fontId="2" fillId="5" borderId="59" xfId="1" applyNumberFormat="1" applyFont="1" applyFill="1" applyBorder="1" applyAlignment="1" applyProtection="1">
      <alignment horizontal="center" vertical="center" wrapText="1"/>
    </xf>
    <xf numFmtId="0" fontId="27" fillId="0" borderId="0" xfId="0" applyFont="1" applyAlignment="1">
      <alignment horizontal="left" vertical="center"/>
    </xf>
    <xf numFmtId="165" fontId="2" fillId="17" borderId="19" xfId="1" applyNumberFormat="1" applyFont="1" applyFill="1" applyBorder="1" applyAlignment="1" applyProtection="1">
      <alignment horizontal="center"/>
      <protection locked="0"/>
    </xf>
    <xf numFmtId="0" fontId="13" fillId="8" borderId="0" xfId="0" applyFont="1" applyFill="1" applyAlignment="1">
      <alignment wrapText="1"/>
    </xf>
    <xf numFmtId="164" fontId="0" fillId="8" borderId="0" xfId="1" applyNumberFormat="1" applyFont="1" applyFill="1" applyAlignment="1">
      <alignment wrapText="1"/>
    </xf>
    <xf numFmtId="165" fontId="2" fillId="17" borderId="41" xfId="1" applyNumberFormat="1" applyFont="1" applyFill="1" applyBorder="1" applyAlignment="1" applyProtection="1">
      <alignment horizontal="center"/>
      <protection locked="0"/>
    </xf>
    <xf numFmtId="165" fontId="3" fillId="19" borderId="36" xfId="0" applyNumberFormat="1" applyFont="1" applyFill="1" applyBorder="1"/>
    <xf numFmtId="0" fontId="14" fillId="8" borderId="0" xfId="0" applyFont="1" applyFill="1" applyAlignment="1">
      <alignment horizontal="left" wrapText="1"/>
    </xf>
    <xf numFmtId="0" fontId="29" fillId="18" borderId="10" xfId="0" applyFont="1" applyFill="1" applyBorder="1" applyAlignment="1">
      <alignment horizontal="left" vertical="center"/>
    </xf>
    <xf numFmtId="0" fontId="29" fillId="18" borderId="16" xfId="0" applyFont="1" applyFill="1" applyBorder="1" applyAlignment="1">
      <alignment horizontal="left" vertical="center"/>
    </xf>
    <xf numFmtId="0" fontId="29" fillId="18" borderId="6" xfId="0" applyFont="1" applyFill="1" applyBorder="1" applyAlignment="1">
      <alignment horizontal="left" vertical="center"/>
    </xf>
    <xf numFmtId="0" fontId="29" fillId="18" borderId="6" xfId="0" applyFont="1" applyFill="1" applyBorder="1" applyAlignment="1">
      <alignment vertical="center"/>
    </xf>
    <xf numFmtId="0" fontId="29" fillId="18" borderId="42" xfId="0" applyFont="1" applyFill="1" applyBorder="1" applyAlignment="1">
      <alignment horizontal="left" vertical="center"/>
    </xf>
    <xf numFmtId="0" fontId="28" fillId="0" borderId="0" xfId="0" applyFont="1" applyAlignment="1" applyProtection="1">
      <alignment horizontal="left" vertical="top" wrapText="1"/>
      <protection locked="0"/>
    </xf>
    <xf numFmtId="44" fontId="1" fillId="0" borderId="0" xfId="0" applyNumberFormat="1" applyFont="1" applyAlignment="1">
      <alignment horizontal="center" vertical="center" wrapText="1"/>
    </xf>
    <xf numFmtId="44" fontId="0" fillId="0" borderId="0" xfId="0" applyNumberFormat="1" applyAlignment="1">
      <alignment wrapText="1"/>
    </xf>
    <xf numFmtId="0" fontId="13" fillId="8" borderId="9" xfId="0" applyFont="1" applyFill="1" applyBorder="1" applyAlignment="1">
      <alignment horizontal="left" vertical="top" wrapText="1"/>
    </xf>
    <xf numFmtId="164" fontId="6" fillId="0" borderId="45" xfId="1" applyNumberFormat="1" applyFont="1" applyFill="1" applyBorder="1" applyAlignment="1" applyProtection="1">
      <alignment horizontal="center" vertical="center" wrapText="1"/>
      <protection locked="0"/>
    </xf>
    <xf numFmtId="0" fontId="24" fillId="0" borderId="13" xfId="0" applyFont="1" applyBorder="1" applyAlignment="1" applyProtection="1">
      <alignment wrapText="1"/>
      <protection locked="0"/>
    </xf>
    <xf numFmtId="0" fontId="4" fillId="0" borderId="0" xfId="0" applyFont="1" applyAlignment="1">
      <alignment horizontal="right"/>
    </xf>
    <xf numFmtId="0" fontId="4" fillId="0" borderId="0" xfId="2" applyFont="1" applyAlignment="1">
      <alignment vertical="center"/>
    </xf>
    <xf numFmtId="0" fontId="4" fillId="0" borderId="0" xfId="2" applyFont="1" applyAlignment="1">
      <alignment horizontal="left" vertical="center"/>
    </xf>
    <xf numFmtId="165" fontId="2" fillId="5" borderId="30" xfId="1" applyNumberFormat="1" applyFont="1" applyFill="1" applyBorder="1" applyAlignment="1" applyProtection="1">
      <alignment vertical="center" wrapText="1"/>
    </xf>
    <xf numFmtId="0" fontId="4" fillId="0" borderId="0" xfId="0" applyFont="1" applyAlignment="1">
      <alignment vertical="center"/>
    </xf>
    <xf numFmtId="0" fontId="6" fillId="2" borderId="8" xfId="0" applyFont="1" applyFill="1" applyBorder="1" applyAlignment="1">
      <alignment vertical="center"/>
    </xf>
    <xf numFmtId="0" fontId="6" fillId="2" borderId="13" xfId="0" applyFont="1" applyFill="1" applyBorder="1" applyAlignment="1">
      <alignment vertical="center"/>
    </xf>
    <xf numFmtId="0" fontId="6" fillId="2" borderId="7" xfId="0" applyFont="1" applyFill="1" applyBorder="1" applyAlignment="1">
      <alignment vertical="center"/>
    </xf>
    <xf numFmtId="10" fontId="6" fillId="18" borderId="20" xfId="4" applyNumberFormat="1" applyFont="1" applyFill="1" applyBorder="1" applyAlignment="1">
      <alignment horizontal="center" vertical="center" wrapText="1"/>
    </xf>
    <xf numFmtId="0" fontId="2" fillId="0" borderId="0" xfId="0" applyFont="1" applyAlignment="1">
      <alignment vertical="center"/>
    </xf>
    <xf numFmtId="0" fontId="4" fillId="0" borderId="0" xfId="2" applyFont="1" applyAlignment="1">
      <alignment horizontal="center" vertical="center"/>
    </xf>
    <xf numFmtId="164" fontId="2" fillId="9" borderId="32" xfId="1" applyNumberFormat="1" applyFont="1" applyFill="1" applyBorder="1" applyAlignment="1" applyProtection="1">
      <alignment horizontal="center" vertical="center" wrapText="1"/>
    </xf>
    <xf numFmtId="165" fontId="2" fillId="5" borderId="17" xfId="1" applyNumberFormat="1" applyFont="1" applyFill="1" applyBorder="1" applyAlignment="1" applyProtection="1">
      <alignment horizontal="center" vertical="center" wrapText="1"/>
    </xf>
    <xf numFmtId="165" fontId="23" fillId="10" borderId="32" xfId="1" applyNumberFormat="1" applyFont="1" applyFill="1" applyBorder="1" applyAlignment="1" applyProtection="1">
      <alignment horizontal="center" vertical="center" wrapText="1"/>
    </xf>
    <xf numFmtId="164" fontId="2" fillId="3" borderId="22" xfId="1" applyNumberFormat="1" applyFont="1" applyFill="1" applyBorder="1" applyAlignment="1" applyProtection="1">
      <alignment horizontal="center" vertical="center" wrapText="1"/>
    </xf>
    <xf numFmtId="165" fontId="3" fillId="19" borderId="56" xfId="0" applyNumberFormat="1" applyFont="1" applyFill="1" applyBorder="1"/>
    <xf numFmtId="0" fontId="3" fillId="20" borderId="16" xfId="0" applyFont="1" applyFill="1" applyBorder="1" applyAlignment="1">
      <alignment wrapText="1"/>
    </xf>
    <xf numFmtId="0" fontId="3" fillId="20" borderId="6" xfId="0" applyFont="1" applyFill="1" applyBorder="1" applyAlignment="1">
      <alignment wrapText="1"/>
    </xf>
    <xf numFmtId="165" fontId="2" fillId="3" borderId="45" xfId="1" applyNumberFormat="1" applyFont="1" applyFill="1" applyBorder="1" applyAlignment="1" applyProtection="1">
      <alignment horizontal="center" vertical="center" wrapText="1"/>
    </xf>
    <xf numFmtId="165" fontId="23" fillId="21" borderId="25" xfId="1" applyNumberFormat="1" applyFont="1" applyFill="1" applyBorder="1" applyAlignment="1" applyProtection="1">
      <alignment horizontal="center" vertical="center" wrapText="1"/>
    </xf>
    <xf numFmtId="44" fontId="3" fillId="19" borderId="12" xfId="1" applyFont="1" applyFill="1" applyBorder="1" applyProtection="1"/>
    <xf numFmtId="164" fontId="6" fillId="3" borderId="8" xfId="0" applyNumberFormat="1" applyFont="1" applyFill="1" applyBorder="1" applyAlignment="1">
      <alignment vertical="center" wrapText="1"/>
    </xf>
    <xf numFmtId="0" fontId="6" fillId="2" borderId="8" xfId="0" applyFont="1" applyFill="1" applyBorder="1"/>
    <xf numFmtId="0" fontId="6" fillId="2" borderId="13" xfId="0" applyFont="1" applyFill="1" applyBorder="1"/>
    <xf numFmtId="0" fontId="6" fillId="2" borderId="7" xfId="0" applyFont="1" applyFill="1" applyBorder="1"/>
    <xf numFmtId="0" fontId="23" fillId="0" borderId="8" xfId="0" applyFont="1" applyBorder="1" applyAlignment="1">
      <alignment vertical="center"/>
    </xf>
    <xf numFmtId="0" fontId="23" fillId="0" borderId="13" xfId="0" applyFont="1" applyBorder="1" applyAlignment="1">
      <alignment vertical="center"/>
    </xf>
    <xf numFmtId="0" fontId="23" fillId="0" borderId="7" xfId="0" applyFont="1" applyBorder="1" applyAlignment="1">
      <alignment vertical="center"/>
    </xf>
    <xf numFmtId="165" fontId="2" fillId="5" borderId="59" xfId="1" applyNumberFormat="1" applyFont="1" applyFill="1" applyBorder="1" applyAlignment="1" applyProtection="1">
      <alignment vertical="center" wrapText="1"/>
    </xf>
    <xf numFmtId="164" fontId="2" fillId="4" borderId="8" xfId="1" applyNumberFormat="1" applyFont="1" applyFill="1" applyBorder="1" applyAlignment="1" applyProtection="1">
      <alignment horizontal="center" vertical="center" wrapText="1"/>
    </xf>
    <xf numFmtId="164" fontId="2" fillId="4" borderId="14" xfId="1" applyNumberFormat="1" applyFont="1" applyFill="1" applyBorder="1" applyAlignment="1" applyProtection="1">
      <alignment horizontal="center" vertical="center" wrapText="1"/>
    </xf>
    <xf numFmtId="164" fontId="2" fillId="16" borderId="35" xfId="1" applyNumberFormat="1" applyFont="1" applyFill="1" applyBorder="1" applyAlignment="1" applyProtection="1">
      <alignment horizontal="center" vertical="center" wrapText="1"/>
    </xf>
    <xf numFmtId="164" fontId="2" fillId="3" borderId="18" xfId="1" applyNumberFormat="1" applyFont="1" applyFill="1" applyBorder="1" applyAlignment="1" applyProtection="1">
      <alignment horizontal="center" vertical="center" wrapText="1"/>
    </xf>
    <xf numFmtId="164" fontId="6" fillId="18" borderId="8" xfId="0" applyNumberFormat="1" applyFont="1" applyFill="1" applyBorder="1" applyAlignment="1">
      <alignment horizontal="center" vertical="center" wrapText="1"/>
    </xf>
    <xf numFmtId="165" fontId="2" fillId="5" borderId="58" xfId="1" applyNumberFormat="1" applyFont="1" applyFill="1" applyBorder="1" applyAlignment="1" applyProtection="1">
      <alignment vertical="center" wrapText="1"/>
    </xf>
    <xf numFmtId="165" fontId="2" fillId="5" borderId="9" xfId="1" applyNumberFormat="1" applyFont="1" applyFill="1" applyBorder="1" applyAlignment="1" applyProtection="1">
      <alignment vertical="center" wrapText="1"/>
    </xf>
    <xf numFmtId="44" fontId="6" fillId="18" borderId="41" xfId="0" applyNumberFormat="1" applyFont="1" applyFill="1" applyBorder="1" applyAlignment="1">
      <alignment horizontal="center" vertical="center" wrapText="1"/>
    </xf>
    <xf numFmtId="0" fontId="0" fillId="0" borderId="12" xfId="0" applyBorder="1"/>
    <xf numFmtId="0" fontId="3" fillId="20" borderId="8" xfId="0" applyFont="1" applyFill="1" applyBorder="1" applyAlignment="1">
      <alignment wrapText="1"/>
    </xf>
    <xf numFmtId="0" fontId="3" fillId="20" borderId="18" xfId="0" applyFont="1" applyFill="1" applyBorder="1" applyAlignment="1">
      <alignment wrapText="1"/>
    </xf>
    <xf numFmtId="0" fontId="0" fillId="0" borderId="33" xfId="0" applyBorder="1"/>
    <xf numFmtId="0" fontId="3" fillId="20" borderId="16" xfId="0" applyFont="1" applyFill="1" applyBorder="1" applyAlignment="1">
      <alignment horizontal="center" vertical="center" wrapText="1"/>
    </xf>
    <xf numFmtId="0" fontId="3" fillId="20" borderId="6" xfId="0" applyFont="1" applyFill="1" applyBorder="1" applyAlignment="1">
      <alignment horizontal="center" vertical="center" wrapText="1"/>
    </xf>
    <xf numFmtId="0" fontId="6" fillId="15" borderId="8" xfId="0" applyFont="1" applyFill="1" applyBorder="1" applyAlignment="1">
      <alignment horizontal="left"/>
    </xf>
    <xf numFmtId="0" fontId="6" fillId="15" borderId="13" xfId="0" applyFont="1" applyFill="1" applyBorder="1" applyAlignment="1">
      <alignment horizontal="left"/>
    </xf>
    <xf numFmtId="0" fontId="6" fillId="14" borderId="8" xfId="0" applyFont="1" applyFill="1" applyBorder="1" applyAlignment="1">
      <alignment horizontal="left"/>
    </xf>
    <xf numFmtId="0" fontId="6" fillId="14" borderId="13" xfId="0" applyFont="1" applyFill="1" applyBorder="1" applyAlignment="1">
      <alignment horizontal="left"/>
    </xf>
    <xf numFmtId="0" fontId="6" fillId="14" borderId="15" xfId="0" applyFont="1" applyFill="1" applyBorder="1" applyAlignment="1">
      <alignment horizontal="left"/>
    </xf>
    <xf numFmtId="0" fontId="6" fillId="14" borderId="11" xfId="0" applyFont="1" applyFill="1" applyBorder="1" applyAlignment="1">
      <alignment horizontal="left"/>
    </xf>
    <xf numFmtId="0" fontId="2" fillId="0" borderId="10"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8" xfId="0" applyFont="1" applyBorder="1" applyAlignment="1">
      <alignment horizontal="center" vertical="center" wrapText="1"/>
    </xf>
    <xf numFmtId="164" fontId="6" fillId="3" borderId="8" xfId="0" applyNumberFormat="1" applyFont="1" applyFill="1" applyBorder="1" applyAlignment="1">
      <alignment horizontal="center" vertical="center" wrapText="1"/>
    </xf>
    <xf numFmtId="165" fontId="2" fillId="10" borderId="25" xfId="1" applyNumberFormat="1" applyFont="1" applyFill="1" applyBorder="1" applyAlignment="1" applyProtection="1">
      <alignment horizontal="center" vertical="center" wrapText="1"/>
    </xf>
    <xf numFmtId="0" fontId="29" fillId="18" borderId="6" xfId="0" applyFont="1" applyFill="1" applyBorder="1" applyAlignment="1">
      <alignment horizontal="center" vertical="center"/>
    </xf>
    <xf numFmtId="0" fontId="6" fillId="8" borderId="8" xfId="0" applyFont="1" applyFill="1" applyBorder="1" applyAlignment="1">
      <alignment wrapText="1"/>
    </xf>
    <xf numFmtId="0" fontId="0" fillId="0" borderId="7" xfId="0" applyBorder="1"/>
    <xf numFmtId="0" fontId="3" fillId="0" borderId="42" xfId="0" applyFont="1" applyBorder="1" applyAlignment="1" applyProtection="1">
      <alignment wrapText="1"/>
      <protection locked="0"/>
    </xf>
    <xf numFmtId="0" fontId="4" fillId="0" borderId="0" xfId="2" applyFont="1" applyAlignment="1">
      <alignment horizontal="center" vertical="center" wrapText="1"/>
    </xf>
    <xf numFmtId="0" fontId="5" fillId="0" borderId="0" xfId="0" applyFont="1"/>
    <xf numFmtId="0" fontId="13" fillId="0" borderId="0" xfId="0" applyFont="1" applyAlignment="1" applyProtection="1">
      <alignment horizontal="left" vertical="top" wrapText="1"/>
      <protection locked="0"/>
    </xf>
    <xf numFmtId="0" fontId="13" fillId="0" borderId="0" xfId="0" applyFont="1" applyAlignment="1" applyProtection="1">
      <alignment wrapText="1"/>
      <protection locked="0"/>
    </xf>
    <xf numFmtId="0" fontId="29" fillId="18" borderId="8" xfId="0" applyFont="1" applyFill="1" applyBorder="1" applyAlignment="1">
      <alignment vertical="center"/>
    </xf>
    <xf numFmtId="0" fontId="29" fillId="18" borderId="7" xfId="0" applyFont="1" applyFill="1" applyBorder="1" applyAlignment="1">
      <alignment vertical="center"/>
    </xf>
    <xf numFmtId="0" fontId="5" fillId="18" borderId="6" xfId="0" applyFont="1" applyFill="1" applyBorder="1" applyAlignment="1">
      <alignment horizontal="left"/>
    </xf>
    <xf numFmtId="0" fontId="4" fillId="18" borderId="8" xfId="0" applyFont="1" applyFill="1" applyBorder="1" applyAlignment="1">
      <alignment horizontal="left"/>
    </xf>
    <xf numFmtId="0" fontId="5" fillId="18" borderId="7" xfId="0" applyFont="1" applyFill="1" applyBorder="1" applyAlignment="1">
      <alignment horizontal="left"/>
    </xf>
    <xf numFmtId="0" fontId="0" fillId="0" borderId="10" xfId="0" applyBorder="1"/>
    <xf numFmtId="0" fontId="0" fillId="0" borderId="1" xfId="0" applyBorder="1"/>
    <xf numFmtId="0" fontId="2" fillId="0" borderId="10" xfId="0" applyFont="1" applyBorder="1" applyAlignment="1">
      <alignment horizontal="center" vertical="top" wrapText="1"/>
    </xf>
    <xf numFmtId="0" fontId="2" fillId="0" borderId="1" xfId="0" applyFont="1" applyBorder="1" applyAlignment="1">
      <alignment horizontal="center" vertical="top" wrapText="1"/>
    </xf>
    <xf numFmtId="0" fontId="30" fillId="0" borderId="0" xfId="0" applyFont="1"/>
    <xf numFmtId="0" fontId="2" fillId="0" borderId="1" xfId="0" applyFont="1" applyBorder="1" applyAlignment="1">
      <alignment horizontal="center" vertical="center"/>
    </xf>
    <xf numFmtId="165" fontId="3" fillId="19" borderId="57" xfId="0" applyNumberFormat="1" applyFont="1" applyFill="1" applyBorder="1"/>
    <xf numFmtId="10" fontId="2" fillId="7" borderId="63" xfId="4" applyNumberFormat="1" applyFont="1" applyFill="1" applyBorder="1" applyAlignment="1" applyProtection="1">
      <alignment horizontal="center"/>
    </xf>
    <xf numFmtId="10" fontId="2" fillId="7" borderId="37" xfId="4" applyNumberFormat="1" applyFont="1" applyFill="1" applyBorder="1" applyAlignment="1" applyProtection="1">
      <alignment horizontal="center"/>
    </xf>
    <xf numFmtId="0" fontId="6" fillId="2" borderId="15" xfId="0" applyFont="1" applyFill="1" applyBorder="1" applyAlignment="1">
      <alignment vertical="center"/>
    </xf>
    <xf numFmtId="44" fontId="3" fillId="0" borderId="42" xfId="1" applyFont="1" applyFill="1" applyBorder="1" applyProtection="1">
      <protection locked="0"/>
    </xf>
    <xf numFmtId="165" fontId="2" fillId="15" borderId="32" xfId="1" applyNumberFormat="1" applyFont="1" applyFill="1" applyBorder="1" applyAlignment="1" applyProtection="1">
      <alignment horizontal="center" vertical="center" wrapText="1"/>
    </xf>
    <xf numFmtId="44" fontId="3" fillId="19" borderId="29" xfId="1" applyFont="1" applyFill="1" applyBorder="1" applyProtection="1"/>
    <xf numFmtId="0" fontId="29" fillId="18" borderId="15" xfId="0" applyFont="1" applyFill="1" applyBorder="1" applyAlignment="1">
      <alignment vertical="center"/>
    </xf>
    <xf numFmtId="0" fontId="29" fillId="18" borderId="11" xfId="0" applyFont="1" applyFill="1" applyBorder="1" applyAlignment="1">
      <alignment vertical="center"/>
    </xf>
    <xf numFmtId="0" fontId="29" fillId="18" borderId="13" xfId="0" applyFont="1" applyFill="1" applyBorder="1" applyAlignment="1">
      <alignment vertical="center"/>
    </xf>
    <xf numFmtId="0" fontId="29" fillId="18" borderId="9" xfId="0" applyFont="1" applyFill="1" applyBorder="1" applyAlignment="1">
      <alignment vertical="center"/>
    </xf>
    <xf numFmtId="0" fontId="29" fillId="18" borderId="17" xfId="0" applyFont="1" applyFill="1" applyBorder="1" applyAlignment="1">
      <alignment vertical="center"/>
    </xf>
    <xf numFmtId="0" fontId="27" fillId="0" borderId="0" xfId="0" applyFont="1" applyAlignment="1">
      <alignment vertical="center"/>
    </xf>
    <xf numFmtId="0" fontId="29" fillId="18" borderId="7" xfId="0" applyFont="1" applyFill="1" applyBorder="1" applyAlignment="1">
      <alignment horizontal="center" vertical="center"/>
    </xf>
    <xf numFmtId="0" fontId="29" fillId="18" borderId="42" xfId="0" applyFont="1" applyFill="1" applyBorder="1" applyAlignment="1">
      <alignment vertical="center"/>
    </xf>
    <xf numFmtId="0" fontId="8" fillId="0" borderId="0" xfId="0" applyFont="1" applyAlignment="1">
      <alignment wrapText="1"/>
    </xf>
    <xf numFmtId="0" fontId="13" fillId="0" borderId="0" xfId="0" applyFont="1" applyAlignment="1">
      <alignment wrapText="1"/>
    </xf>
    <xf numFmtId="0" fontId="19" fillId="0" borderId="0" xfId="0" applyFont="1" applyAlignment="1">
      <alignment wrapText="1"/>
    </xf>
    <xf numFmtId="0" fontId="4" fillId="0" borderId="0" xfId="2" applyFont="1" applyAlignment="1">
      <alignment vertical="center" wrapText="1"/>
    </xf>
    <xf numFmtId="0" fontId="3" fillId="0" borderId="42" xfId="0" applyFont="1" applyBorder="1" applyAlignment="1" applyProtection="1">
      <alignment vertical="center" wrapText="1"/>
      <protection locked="0"/>
    </xf>
    <xf numFmtId="0" fontId="15" fillId="0" borderId="0" xfId="0" applyFont="1" applyAlignment="1">
      <alignment horizontal="center"/>
    </xf>
    <xf numFmtId="0" fontId="14" fillId="11" borderId="6" xfId="0" applyFont="1" applyFill="1" applyBorder="1" applyAlignment="1">
      <alignment horizontal="left" wrapText="1"/>
    </xf>
    <xf numFmtId="0" fontId="13" fillId="11" borderId="13" xfId="0" applyFont="1" applyFill="1" applyBorder="1" applyAlignment="1">
      <alignment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pplyProtection="1">
      <alignment wrapText="1"/>
      <protection locked="0"/>
    </xf>
    <xf numFmtId="10" fontId="2" fillId="9" borderId="19" xfId="4" applyNumberFormat="1" applyFont="1" applyFill="1" applyBorder="1" applyAlignment="1" applyProtection="1">
      <alignment horizontal="center" vertical="center" wrapText="1"/>
    </xf>
    <xf numFmtId="49" fontId="29" fillId="18" borderId="6" xfId="0" applyNumberFormat="1" applyFont="1" applyFill="1" applyBorder="1" applyAlignment="1" applyProtection="1">
      <alignment horizontal="left" vertical="center"/>
      <protection locked="0"/>
    </xf>
    <xf numFmtId="49" fontId="29" fillId="18" borderId="6" xfId="0" applyNumberFormat="1" applyFont="1" applyFill="1" applyBorder="1" applyAlignment="1" applyProtection="1">
      <alignment vertical="center"/>
      <protection locked="0"/>
    </xf>
    <xf numFmtId="49" fontId="29" fillId="18" borderId="14" xfId="0" applyNumberFormat="1" applyFont="1" applyFill="1" applyBorder="1" applyAlignment="1" applyProtection="1">
      <alignment vertical="center"/>
      <protection locked="0"/>
    </xf>
    <xf numFmtId="49" fontId="29" fillId="18" borderId="8" xfId="0" applyNumberFormat="1" applyFont="1" applyFill="1" applyBorder="1" applyAlignment="1" applyProtection="1">
      <alignment vertical="center"/>
      <protection locked="0"/>
    </xf>
    <xf numFmtId="49" fontId="29" fillId="18" borderId="18" xfId="0" applyNumberFormat="1" applyFont="1" applyFill="1" applyBorder="1" applyAlignment="1" applyProtection="1">
      <alignment vertical="center"/>
      <protection locked="0"/>
    </xf>
    <xf numFmtId="0" fontId="3" fillId="0" borderId="9" xfId="0" applyFont="1" applyBorder="1" applyAlignment="1">
      <alignment horizontal="left" vertical="top"/>
    </xf>
    <xf numFmtId="0" fontId="3" fillId="0" borderId="9" xfId="0" applyFont="1" applyBorder="1" applyAlignment="1">
      <alignment horizontal="center"/>
    </xf>
    <xf numFmtId="0" fontId="0" fillId="0" borderId="9" xfId="0" applyBorder="1"/>
    <xf numFmtId="0" fontId="7" fillId="0" borderId="64" xfId="0" applyFont="1" applyBorder="1" applyAlignment="1">
      <alignment horizontal="center"/>
    </xf>
    <xf numFmtId="49" fontId="29" fillId="18" borderId="6" xfId="0" applyNumberFormat="1" applyFont="1" applyFill="1" applyBorder="1" applyAlignment="1">
      <alignment vertical="center"/>
    </xf>
    <xf numFmtId="165" fontId="3" fillId="17" borderId="26" xfId="0" applyNumberFormat="1" applyFont="1" applyFill="1" applyBorder="1" applyProtection="1">
      <protection locked="0"/>
    </xf>
    <xf numFmtId="0" fontId="2" fillId="0" borderId="0" xfId="0" applyFont="1" applyAlignment="1" applyProtection="1">
      <alignment horizontal="center" vertical="center"/>
      <protection locked="0"/>
    </xf>
    <xf numFmtId="0" fontId="13" fillId="10" borderId="9" xfId="0" applyFont="1" applyFill="1" applyBorder="1" applyAlignment="1">
      <alignment horizontal="left" vertical="top" wrapText="1"/>
    </xf>
    <xf numFmtId="10" fontId="2" fillId="10" borderId="9" xfId="4" applyNumberFormat="1" applyFont="1" applyFill="1" applyBorder="1" applyAlignment="1" applyProtection="1">
      <alignment horizontal="center"/>
    </xf>
    <xf numFmtId="165" fontId="3" fillId="10" borderId="9" xfId="1" applyNumberFormat="1" applyFont="1" applyFill="1" applyBorder="1" applyAlignment="1" applyProtection="1">
      <alignment horizontal="center"/>
    </xf>
    <xf numFmtId="165" fontId="3" fillId="10" borderId="0" xfId="0" applyNumberFormat="1" applyFont="1" applyFill="1"/>
    <xf numFmtId="165" fontId="3" fillId="10" borderId="0" xfId="1" applyNumberFormat="1" applyFont="1" applyFill="1" applyBorder="1" applyAlignment="1" applyProtection="1">
      <alignment horizontal="center"/>
    </xf>
    <xf numFmtId="165" fontId="2" fillId="10" borderId="18" xfId="1" applyNumberFormat="1" applyFont="1" applyFill="1" applyBorder="1" applyAlignment="1" applyProtection="1">
      <alignment horizontal="center"/>
    </xf>
    <xf numFmtId="165" fontId="2" fillId="10" borderId="17" xfId="1" applyNumberFormat="1" applyFont="1" applyFill="1" applyBorder="1" applyAlignment="1" applyProtection="1">
      <alignment horizontal="center"/>
    </xf>
    <xf numFmtId="10" fontId="2" fillId="10" borderId="15" xfId="4" applyNumberFormat="1" applyFont="1" applyFill="1" applyBorder="1" applyAlignment="1" applyProtection="1">
      <alignment horizontal="center"/>
    </xf>
    <xf numFmtId="165" fontId="2" fillId="10" borderId="11" xfId="1" applyNumberFormat="1" applyFont="1" applyFill="1" applyBorder="1" applyAlignment="1" applyProtection="1">
      <alignment horizontal="center"/>
    </xf>
    <xf numFmtId="164" fontId="6" fillId="10" borderId="9" xfId="0" applyNumberFormat="1" applyFont="1" applyFill="1" applyBorder="1" applyAlignment="1">
      <alignment horizontal="center" vertical="center" wrapText="1"/>
    </xf>
    <xf numFmtId="164" fontId="6" fillId="10" borderId="17" xfId="1" applyNumberFormat="1" applyFont="1" applyFill="1" applyBorder="1" applyAlignment="1" applyProtection="1">
      <alignment horizontal="center" vertical="center" wrapText="1"/>
    </xf>
    <xf numFmtId="0" fontId="14" fillId="10" borderId="14" xfId="0" applyFont="1" applyFill="1" applyBorder="1" applyAlignment="1">
      <alignment horizontal="left"/>
    </xf>
    <xf numFmtId="0" fontId="13" fillId="10" borderId="15" xfId="0" applyFont="1" applyFill="1" applyBorder="1" applyAlignment="1">
      <alignment horizontal="left" vertical="top" wrapText="1"/>
    </xf>
    <xf numFmtId="164" fontId="6" fillId="10" borderId="15" xfId="0" applyNumberFormat="1" applyFont="1" applyFill="1" applyBorder="1" applyAlignment="1">
      <alignment horizontal="center" vertical="center" wrapText="1"/>
    </xf>
    <xf numFmtId="164" fontId="6" fillId="10" borderId="11" xfId="1" applyNumberFormat="1" applyFont="1" applyFill="1" applyBorder="1" applyAlignment="1" applyProtection="1">
      <alignment horizontal="center" vertical="center" wrapText="1"/>
    </xf>
    <xf numFmtId="165" fontId="3" fillId="10" borderId="15" xfId="0" applyNumberFormat="1" applyFont="1" applyFill="1" applyBorder="1"/>
    <xf numFmtId="165" fontId="2" fillId="10" borderId="14" xfId="1" applyNumberFormat="1" applyFont="1" applyFill="1" applyBorder="1" applyAlignment="1" applyProtection="1">
      <alignment horizontal="center"/>
    </xf>
    <xf numFmtId="165" fontId="3" fillId="10" borderId="15" xfId="1" applyNumberFormat="1" applyFont="1" applyFill="1" applyBorder="1" applyAlignment="1" applyProtection="1">
      <alignment horizontal="center"/>
    </xf>
    <xf numFmtId="165" fontId="2" fillId="10" borderId="15" xfId="1" applyNumberFormat="1" applyFont="1" applyFill="1" applyBorder="1" applyAlignment="1" applyProtection="1">
      <alignment horizontal="center"/>
    </xf>
    <xf numFmtId="165" fontId="2" fillId="10" borderId="9" xfId="1" applyNumberFormat="1" applyFont="1" applyFill="1" applyBorder="1" applyAlignment="1" applyProtection="1">
      <alignment horizontal="center"/>
    </xf>
    <xf numFmtId="0" fontId="31" fillId="0" borderId="0" xfId="0" applyFont="1"/>
    <xf numFmtId="0" fontId="0" fillId="0" borderId="15" xfId="0" applyBorder="1"/>
    <xf numFmtId="0" fontId="0" fillId="0" borderId="11" xfId="0" applyBorder="1"/>
    <xf numFmtId="0" fontId="0" fillId="0" borderId="2" xfId="0" applyBorder="1"/>
    <xf numFmtId="164" fontId="0" fillId="0" borderId="0" xfId="0" applyNumberFormat="1"/>
    <xf numFmtId="0" fontId="1" fillId="0" borderId="12" xfId="0" applyFont="1" applyBorder="1" applyAlignment="1">
      <alignment horizontal="center"/>
    </xf>
    <xf numFmtId="9" fontId="0" fillId="0" borderId="12" xfId="0" applyNumberFormat="1" applyBorder="1" applyAlignment="1">
      <alignment horizontal="center"/>
    </xf>
    <xf numFmtId="9" fontId="1" fillId="0" borderId="12" xfId="0" applyNumberFormat="1" applyFont="1" applyBorder="1" applyAlignment="1">
      <alignment horizontal="center"/>
    </xf>
    <xf numFmtId="0" fontId="1" fillId="0" borderId="12" xfId="0" applyFont="1" applyBorder="1"/>
    <xf numFmtId="164" fontId="3" fillId="0" borderId="12" xfId="1" applyNumberFormat="1" applyFont="1" applyBorder="1"/>
    <xf numFmtId="0" fontId="1" fillId="0" borderId="26" xfId="0" applyFont="1" applyBorder="1" applyAlignment="1">
      <alignment wrapText="1"/>
    </xf>
    <xf numFmtId="0" fontId="0" fillId="0" borderId="5" xfId="0" applyBorder="1"/>
    <xf numFmtId="0" fontId="1" fillId="0" borderId="46" xfId="0" applyFont="1" applyBorder="1" applyAlignment="1">
      <alignment horizontal="center"/>
    </xf>
    <xf numFmtId="0" fontId="0" fillId="0" borderId="47" xfId="0" applyBorder="1"/>
    <xf numFmtId="9" fontId="0" fillId="0" borderId="46" xfId="0" applyNumberFormat="1" applyBorder="1" applyAlignment="1">
      <alignment horizontal="center"/>
    </xf>
    <xf numFmtId="164" fontId="3" fillId="0" borderId="46" xfId="1" applyNumberFormat="1" applyFont="1" applyBorder="1"/>
    <xf numFmtId="0" fontId="3" fillId="0" borderId="47" xfId="0" applyFont="1" applyBorder="1" applyAlignment="1">
      <alignment horizontal="center" vertical="center" wrapText="1"/>
    </xf>
    <xf numFmtId="164" fontId="3" fillId="0" borderId="48" xfId="1" applyNumberFormat="1" applyFont="1" applyBorder="1"/>
    <xf numFmtId="164" fontId="3" fillId="0" borderId="25" xfId="1" applyNumberFormat="1" applyFont="1" applyBorder="1"/>
    <xf numFmtId="0" fontId="3" fillId="0" borderId="49" xfId="0" applyFont="1" applyBorder="1" applyAlignment="1">
      <alignment horizontal="center" vertical="center" wrapText="1"/>
    </xf>
    <xf numFmtId="10" fontId="0" fillId="14" borderId="26" xfId="4" applyNumberFormat="1" applyFont="1" applyFill="1" applyBorder="1" applyProtection="1">
      <protection locked="0"/>
    </xf>
    <xf numFmtId="164" fontId="2" fillId="14" borderId="12" xfId="1" applyNumberFormat="1" applyFont="1" applyFill="1" applyBorder="1" applyProtection="1">
      <protection locked="0"/>
    </xf>
    <xf numFmtId="0" fontId="2" fillId="0" borderId="14" xfId="0" applyFont="1" applyBorder="1" applyAlignment="1">
      <alignment vertical="center" wrapText="1"/>
    </xf>
    <xf numFmtId="0" fontId="2" fillId="0" borderId="5" xfId="0" applyFont="1" applyBorder="1" applyAlignment="1">
      <alignment vertical="center" wrapText="1"/>
    </xf>
    <xf numFmtId="9" fontId="2" fillId="0" borderId="18" xfId="0" applyNumberFormat="1" applyFont="1" applyBorder="1" applyAlignment="1">
      <alignment horizontal="center" vertical="center" wrapText="1"/>
    </xf>
    <xf numFmtId="164" fontId="6" fillId="3" borderId="8" xfId="1" applyNumberFormat="1" applyFont="1" applyFill="1" applyBorder="1" applyAlignment="1" applyProtection="1">
      <alignment horizontal="center" vertical="center" wrapText="1"/>
    </xf>
    <xf numFmtId="164" fontId="6" fillId="10" borderId="13" xfId="1" applyNumberFormat="1" applyFont="1" applyFill="1" applyBorder="1" applyAlignment="1" applyProtection="1">
      <alignment horizontal="center" vertical="center" wrapText="1"/>
    </xf>
    <xf numFmtId="0" fontId="2" fillId="0" borderId="12" xfId="0" applyFont="1" applyBorder="1" applyAlignment="1">
      <alignment vertical="center" wrapText="1"/>
    </xf>
    <xf numFmtId="0" fontId="6" fillId="0" borderId="12" xfId="0" applyFont="1" applyBorder="1" applyAlignment="1">
      <alignment horizontal="left"/>
    </xf>
    <xf numFmtId="164" fontId="6" fillId="22" borderId="12" xfId="1" applyNumberFormat="1" applyFont="1" applyFill="1" applyBorder="1" applyAlignment="1" applyProtection="1">
      <alignment horizontal="center" vertical="center" wrapText="1"/>
    </xf>
    <xf numFmtId="164" fontId="6" fillId="24" borderId="0" xfId="0" applyNumberFormat="1" applyFont="1" applyFill="1" applyAlignment="1">
      <alignment horizontal="center" vertical="center" wrapText="1"/>
    </xf>
    <xf numFmtId="164" fontId="6" fillId="22" borderId="12" xfId="1" applyNumberFormat="1" applyFont="1" applyFill="1" applyBorder="1" applyAlignment="1" applyProtection="1">
      <alignment horizontal="center" vertical="center" wrapText="1"/>
      <protection locked="0"/>
    </xf>
    <xf numFmtId="0" fontId="2" fillId="0" borderId="33" xfId="0" applyFont="1" applyBorder="1" applyAlignment="1">
      <alignment vertical="center" wrapText="1"/>
    </xf>
    <xf numFmtId="10" fontId="23" fillId="23" borderId="12" xfId="4" applyNumberFormat="1" applyFont="1" applyFill="1" applyBorder="1" applyAlignment="1" applyProtection="1">
      <alignment horizontal="center" vertical="center"/>
      <protection locked="0"/>
    </xf>
    <xf numFmtId="0" fontId="1" fillId="0" borderId="14" xfId="0" applyFont="1" applyBorder="1" applyAlignment="1">
      <alignment wrapText="1"/>
    </xf>
    <xf numFmtId="0" fontId="2" fillId="0" borderId="0" xfId="0" applyFont="1" applyAlignment="1" applyProtection="1">
      <alignment horizontal="center" vertical="top"/>
      <protection locked="0"/>
    </xf>
    <xf numFmtId="0" fontId="3" fillId="0" borderId="15" xfId="0" applyFont="1" applyBorder="1" applyAlignment="1">
      <alignment horizont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2" fillId="0" borderId="9" xfId="0" applyFont="1" applyBorder="1" applyAlignment="1">
      <alignment horizontal="center" vertical="center"/>
    </xf>
    <xf numFmtId="0" fontId="6" fillId="2" borderId="8" xfId="0" applyFont="1" applyFill="1" applyBorder="1" applyAlignment="1">
      <alignment horizontal="left"/>
    </xf>
    <xf numFmtId="0" fontId="6" fillId="2" borderId="13" xfId="0" applyFont="1" applyFill="1" applyBorder="1" applyAlignment="1">
      <alignment horizontal="left"/>
    </xf>
    <xf numFmtId="0" fontId="2" fillId="0" borderId="14" xfId="2" applyFont="1" applyBorder="1" applyAlignment="1">
      <alignment horizontal="center" vertical="center" wrapText="1"/>
    </xf>
    <xf numFmtId="0" fontId="2" fillId="0" borderId="5" xfId="2" applyFont="1" applyBorder="1" applyAlignment="1">
      <alignment horizontal="center" vertical="center"/>
    </xf>
    <xf numFmtId="0" fontId="2" fillId="0" borderId="18" xfId="2" applyFont="1" applyBorder="1" applyAlignment="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42" fontId="11" fillId="5" borderId="14" xfId="1" applyNumberFormat="1" applyFont="1" applyFill="1" applyBorder="1" applyAlignment="1" applyProtection="1">
      <alignment horizontal="center" vertical="center" wrapText="1"/>
    </xf>
    <xf numFmtId="42" fontId="11" fillId="5" borderId="15" xfId="1" applyNumberFormat="1" applyFont="1" applyFill="1" applyBorder="1" applyAlignment="1" applyProtection="1">
      <alignment horizontal="center" vertical="center" wrapText="1"/>
    </xf>
    <xf numFmtId="42" fontId="11" fillId="5" borderId="5" xfId="1" applyNumberFormat="1" applyFont="1" applyFill="1" applyBorder="1" applyAlignment="1" applyProtection="1">
      <alignment horizontal="center" vertical="center" wrapText="1"/>
    </xf>
    <xf numFmtId="42" fontId="11" fillId="5" borderId="0" xfId="1" applyNumberFormat="1" applyFont="1" applyFill="1" applyBorder="1" applyAlignment="1" applyProtection="1">
      <alignment horizontal="center" vertical="center" wrapText="1"/>
    </xf>
    <xf numFmtId="42" fontId="11" fillId="5" borderId="18" xfId="1" applyNumberFormat="1" applyFont="1" applyFill="1" applyBorder="1" applyAlignment="1" applyProtection="1">
      <alignment horizontal="center" vertical="center" wrapText="1"/>
    </xf>
    <xf numFmtId="42" fontId="11" fillId="5" borderId="9" xfId="1" applyNumberFormat="1" applyFont="1" applyFill="1" applyBorder="1" applyAlignment="1" applyProtection="1">
      <alignment horizontal="center" vertical="center" wrapText="1"/>
    </xf>
    <xf numFmtId="164" fontId="6" fillId="5" borderId="14" xfId="0" applyNumberFormat="1" applyFont="1" applyFill="1" applyBorder="1" applyAlignment="1">
      <alignment horizontal="center" vertical="center" wrapText="1"/>
    </xf>
    <xf numFmtId="164" fontId="6" fillId="5" borderId="15"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4" fontId="6" fillId="5" borderId="0" xfId="0" applyNumberFormat="1" applyFont="1" applyFill="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9" xfId="0" applyNumberFormat="1" applyFont="1" applyFill="1" applyBorder="1" applyAlignment="1">
      <alignment horizontal="center" vertical="center" wrapText="1"/>
    </xf>
    <xf numFmtId="0" fontId="2" fillId="0" borderId="8" xfId="0" applyFont="1" applyBorder="1" applyAlignment="1">
      <alignment horizontal="center" vertical="top"/>
    </xf>
    <xf numFmtId="0" fontId="2" fillId="0" borderId="13" xfId="0" applyFont="1" applyBorder="1" applyAlignment="1">
      <alignment horizontal="center" vertical="top"/>
    </xf>
    <xf numFmtId="0" fontId="2" fillId="0" borderId="7" xfId="0" applyFont="1" applyBorder="1" applyAlignment="1">
      <alignment horizontal="center" vertical="top"/>
    </xf>
    <xf numFmtId="0" fontId="2" fillId="0" borderId="8" xfId="0" quotePrefix="1" applyFont="1" applyBorder="1" applyAlignment="1" applyProtection="1">
      <alignment horizontal="center" vertical="center" wrapText="1"/>
      <protection locked="0"/>
    </xf>
    <xf numFmtId="0" fontId="2" fillId="0" borderId="13" xfId="0" quotePrefix="1" applyFont="1" applyBorder="1" applyAlignment="1" applyProtection="1">
      <alignment horizontal="center" vertical="center" wrapText="1"/>
      <protection locked="0"/>
    </xf>
    <xf numFmtId="0" fontId="2" fillId="0" borderId="7" xfId="0" quotePrefix="1" applyFont="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7" fillId="11" borderId="14"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5" xfId="0" applyFont="1" applyFill="1" applyBorder="1" applyAlignment="1" applyProtection="1">
      <alignment horizontal="center" vertical="center" wrapText="1"/>
      <protection locked="0"/>
    </xf>
    <xf numFmtId="0" fontId="7" fillId="11" borderId="0" xfId="0" applyFont="1" applyFill="1" applyAlignment="1" applyProtection="1">
      <alignment horizontal="center" vertical="center" wrapText="1"/>
      <protection locked="0"/>
    </xf>
    <xf numFmtId="0" fontId="7" fillId="11" borderId="2"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center" vertical="center"/>
      <protection locked="0"/>
    </xf>
    <xf numFmtId="0" fontId="7" fillId="11" borderId="9" xfId="0" applyFont="1" applyFill="1" applyBorder="1" applyAlignment="1" applyProtection="1">
      <alignment horizontal="center" vertical="center"/>
      <protection locked="0"/>
    </xf>
    <xf numFmtId="0" fontId="7" fillId="11" borderId="17" xfId="0" applyFont="1" applyFill="1" applyBorder="1" applyAlignment="1" applyProtection="1">
      <alignment horizontal="center" vertical="center"/>
      <protection locked="0"/>
    </xf>
    <xf numFmtId="0" fontId="17" fillId="2" borderId="8" xfId="2" applyFont="1" applyFill="1" applyBorder="1" applyAlignment="1">
      <alignment horizontal="center"/>
    </xf>
    <xf numFmtId="0" fontId="17" fillId="2" borderId="13" xfId="2" applyFont="1" applyFill="1" applyBorder="1" applyAlignment="1">
      <alignment horizontal="center"/>
    </xf>
    <xf numFmtId="0" fontId="17" fillId="2" borderId="7" xfId="2" applyFont="1" applyFill="1" applyBorder="1" applyAlignment="1">
      <alignment horizontal="center"/>
    </xf>
    <xf numFmtId="0" fontId="5" fillId="11" borderId="14" xfId="2" applyFont="1" applyFill="1" applyBorder="1" applyAlignment="1" applyProtection="1">
      <alignment horizontal="center" vertical="center" wrapText="1"/>
      <protection locked="0"/>
    </xf>
    <xf numFmtId="0" fontId="5" fillId="11" borderId="15" xfId="2" applyFont="1" applyFill="1" applyBorder="1" applyAlignment="1" applyProtection="1">
      <alignment horizontal="center" vertical="center" wrapText="1"/>
      <protection locked="0"/>
    </xf>
    <xf numFmtId="0" fontId="5" fillId="11" borderId="11" xfId="2" applyFont="1" applyFill="1" applyBorder="1" applyAlignment="1" applyProtection="1">
      <alignment horizontal="center" vertical="center" wrapText="1"/>
      <protection locked="0"/>
    </xf>
    <xf numFmtId="0" fontId="5" fillId="11" borderId="5" xfId="2" applyFont="1" applyFill="1" applyBorder="1" applyAlignment="1" applyProtection="1">
      <alignment horizontal="center" vertical="center" wrapText="1"/>
      <protection locked="0"/>
    </xf>
    <xf numFmtId="0" fontId="5" fillId="11" borderId="0" xfId="2" applyFont="1" applyFill="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0" fontId="5" fillId="11" borderId="5" xfId="2" applyFont="1" applyFill="1" applyBorder="1" applyAlignment="1" applyProtection="1">
      <alignment horizontal="center" vertical="center"/>
      <protection locked="0"/>
    </xf>
    <xf numFmtId="0" fontId="5" fillId="11" borderId="0" xfId="2" applyFont="1" applyFill="1" applyAlignment="1" applyProtection="1">
      <alignment horizontal="center" vertical="center"/>
      <protection locked="0"/>
    </xf>
    <xf numFmtId="0" fontId="5" fillId="11" borderId="2" xfId="2" applyFont="1" applyFill="1" applyBorder="1" applyAlignment="1" applyProtection="1">
      <alignment horizontal="center" vertical="center"/>
      <protection locked="0"/>
    </xf>
    <xf numFmtId="0" fontId="5" fillId="11" borderId="18" xfId="2" applyFont="1" applyFill="1" applyBorder="1" applyAlignment="1" applyProtection="1">
      <alignment horizontal="center" vertical="center"/>
      <protection locked="0"/>
    </xf>
    <xf numFmtId="0" fontId="5" fillId="11" borderId="9" xfId="2" applyFont="1" applyFill="1" applyBorder="1" applyAlignment="1" applyProtection="1">
      <alignment horizontal="center" vertical="center"/>
      <protection locked="0"/>
    </xf>
    <xf numFmtId="0" fontId="5" fillId="11" borderId="17" xfId="2" applyFont="1" applyFill="1" applyBorder="1" applyAlignment="1" applyProtection="1">
      <alignment horizontal="center" vertical="center"/>
      <protection locked="0"/>
    </xf>
    <xf numFmtId="0" fontId="21" fillId="11" borderId="8" xfId="0" applyFont="1" applyFill="1" applyBorder="1" applyAlignment="1" applyProtection="1">
      <alignment horizontal="center" vertical="center" wrapText="1"/>
      <protection locked="0"/>
    </xf>
    <xf numFmtId="0" fontId="21" fillId="11" borderId="13" xfId="0" applyFont="1" applyFill="1" applyBorder="1" applyAlignment="1" applyProtection="1">
      <alignment horizontal="center" vertical="center" wrapText="1"/>
      <protection locked="0"/>
    </xf>
    <xf numFmtId="0" fontId="21" fillId="11" borderId="7" xfId="0" applyFont="1" applyFill="1" applyBorder="1" applyAlignment="1" applyProtection="1">
      <alignment horizontal="center" vertical="center" wrapText="1"/>
      <protection locked="0"/>
    </xf>
    <xf numFmtId="164" fontId="15" fillId="11" borderId="8" xfId="1" applyNumberFormat="1" applyFont="1" applyFill="1" applyBorder="1" applyAlignment="1" applyProtection="1">
      <alignment horizontal="center" vertical="center" wrapText="1"/>
      <protection locked="0"/>
    </xf>
    <xf numFmtId="164" fontId="15" fillId="11" borderId="13" xfId="1" applyNumberFormat="1" applyFont="1" applyFill="1" applyBorder="1" applyAlignment="1" applyProtection="1">
      <alignment horizontal="center" vertical="center" wrapText="1"/>
      <protection locked="0"/>
    </xf>
    <xf numFmtId="164" fontId="15" fillId="11" borderId="7" xfId="1" applyNumberFormat="1" applyFont="1" applyFill="1" applyBorder="1" applyAlignment="1" applyProtection="1">
      <alignment horizontal="center" vertical="center" wrapText="1"/>
      <protection locked="0"/>
    </xf>
    <xf numFmtId="0" fontId="5" fillId="11" borderId="14" xfId="0" applyFont="1" applyFill="1" applyBorder="1" applyAlignment="1" applyProtection="1">
      <alignment horizontal="center" vertical="center" wrapText="1"/>
      <protection locked="0"/>
    </xf>
    <xf numFmtId="0" fontId="5" fillId="11" borderId="15" xfId="0" applyFont="1" applyFill="1" applyBorder="1" applyAlignment="1" applyProtection="1">
      <alignment horizontal="center" vertical="center" wrapText="1"/>
      <protection locked="0"/>
    </xf>
    <xf numFmtId="0" fontId="5" fillId="11" borderId="11" xfId="0" applyFont="1" applyFill="1" applyBorder="1" applyAlignment="1" applyProtection="1">
      <alignment horizontal="center" vertical="center" wrapText="1"/>
      <protection locked="0"/>
    </xf>
    <xf numFmtId="0" fontId="5" fillId="11" borderId="18" xfId="0" applyFont="1" applyFill="1" applyBorder="1" applyAlignment="1" applyProtection="1">
      <alignment horizontal="center" vertical="center" wrapText="1"/>
      <protection locked="0"/>
    </xf>
    <xf numFmtId="0" fontId="5" fillId="11" borderId="9" xfId="0" applyFont="1" applyFill="1" applyBorder="1" applyAlignment="1" applyProtection="1">
      <alignment horizontal="center" vertical="center" wrapText="1"/>
      <protection locked="0"/>
    </xf>
    <xf numFmtId="0" fontId="5" fillId="11" borderId="17" xfId="0" applyFont="1" applyFill="1" applyBorder="1" applyAlignment="1" applyProtection="1">
      <alignment horizontal="center" vertical="center" wrapText="1"/>
      <protection locked="0"/>
    </xf>
    <xf numFmtId="0" fontId="8" fillId="10" borderId="14"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0" xfId="0" applyFont="1" applyFill="1" applyAlignment="1">
      <alignment horizontal="center" vertical="center" wrapText="1"/>
    </xf>
    <xf numFmtId="0" fontId="8" fillId="10" borderId="18"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6" fillId="2" borderId="8" xfId="2" applyFont="1" applyFill="1" applyBorder="1" applyAlignment="1">
      <alignment horizontal="left" wrapText="1"/>
    </xf>
    <xf numFmtId="0" fontId="16" fillId="2" borderId="13" xfId="2" applyFont="1" applyFill="1" applyBorder="1" applyAlignment="1">
      <alignment horizontal="left" wrapText="1"/>
    </xf>
    <xf numFmtId="0" fontId="16" fillId="2" borderId="7" xfId="2" applyFont="1" applyFill="1" applyBorder="1" applyAlignment="1">
      <alignment horizontal="left" wrapText="1"/>
    </xf>
    <xf numFmtId="0" fontId="17" fillId="14" borderId="8" xfId="0" applyFont="1" applyFill="1" applyBorder="1" applyAlignment="1">
      <alignment horizontal="center" vertical="center"/>
    </xf>
    <xf numFmtId="0" fontId="17" fillId="14" borderId="13" xfId="0" applyFont="1" applyFill="1" applyBorder="1" applyAlignment="1">
      <alignment horizontal="center" vertical="center"/>
    </xf>
    <xf numFmtId="0" fontId="17" fillId="14" borderId="7" xfId="0" applyFont="1" applyFill="1" applyBorder="1" applyAlignment="1">
      <alignment horizontal="center" vertical="center"/>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9" xfId="0" applyFont="1" applyFill="1" applyBorder="1" applyAlignment="1">
      <alignment horizontal="center" vertical="center" wrapText="1"/>
    </xf>
    <xf numFmtId="164" fontId="6" fillId="5" borderId="8" xfId="0" applyNumberFormat="1" applyFont="1" applyFill="1" applyBorder="1" applyAlignment="1">
      <alignment horizontal="center" vertical="center" wrapText="1"/>
    </xf>
    <xf numFmtId="164" fontId="6" fillId="5" borderId="13" xfId="0" applyNumberFormat="1" applyFont="1" applyFill="1" applyBorder="1" applyAlignment="1">
      <alignment horizontal="center" vertical="center" wrapText="1"/>
    </xf>
    <xf numFmtId="0" fontId="6" fillId="14" borderId="8" xfId="0" applyFont="1" applyFill="1" applyBorder="1" applyAlignment="1">
      <alignment horizontal="left"/>
    </xf>
    <xf numFmtId="0" fontId="6" fillId="14" borderId="13" xfId="0" applyFont="1" applyFill="1" applyBorder="1" applyAlignment="1">
      <alignment horizontal="left"/>
    </xf>
    <xf numFmtId="0" fontId="15" fillId="11" borderId="8" xfId="0" applyFont="1" applyFill="1" applyBorder="1" applyAlignment="1" applyProtection="1">
      <alignment horizontal="center" vertical="center" wrapText="1"/>
      <protection locked="0"/>
    </xf>
    <xf numFmtId="0" fontId="15" fillId="11" borderId="13" xfId="0" applyFont="1" applyFill="1" applyBorder="1" applyAlignment="1" applyProtection="1">
      <alignment horizontal="center" vertical="center" wrapText="1"/>
      <protection locked="0"/>
    </xf>
    <xf numFmtId="0" fontId="15" fillId="11" borderId="7" xfId="0" applyFont="1" applyFill="1" applyBorder="1" applyAlignment="1" applyProtection="1">
      <alignment horizontal="center" vertical="center" wrapText="1"/>
      <protection locked="0"/>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164" fontId="3" fillId="11" borderId="8" xfId="1" applyNumberFormat="1" applyFont="1" applyFill="1" applyBorder="1" applyAlignment="1" applyProtection="1">
      <alignment horizontal="center" vertical="center" wrapText="1"/>
      <protection locked="0"/>
    </xf>
    <xf numFmtId="164" fontId="3" fillId="11" borderId="13" xfId="1" applyNumberFormat="1" applyFont="1" applyFill="1" applyBorder="1" applyAlignment="1" applyProtection="1">
      <alignment horizontal="center" vertical="center" wrapText="1"/>
      <protection locked="0"/>
    </xf>
    <xf numFmtId="164" fontId="3" fillId="11" borderId="7" xfId="1" applyNumberFormat="1" applyFont="1" applyFill="1" applyBorder="1" applyAlignment="1" applyProtection="1">
      <alignment horizontal="center" vertical="center" wrapText="1"/>
      <protection locked="0"/>
    </xf>
    <xf numFmtId="164" fontId="7" fillId="11" borderId="14" xfId="1" applyNumberFormat="1" applyFont="1" applyFill="1" applyBorder="1" applyAlignment="1" applyProtection="1">
      <alignment horizontal="center" vertical="center" wrapText="1"/>
      <protection locked="0"/>
    </xf>
    <xf numFmtId="164" fontId="7" fillId="11" borderId="15" xfId="1" applyNumberFormat="1" applyFont="1" applyFill="1" applyBorder="1" applyAlignment="1" applyProtection="1">
      <alignment horizontal="center" vertical="center" wrapText="1"/>
      <protection locked="0"/>
    </xf>
    <xf numFmtId="164" fontId="7" fillId="11" borderId="11" xfId="1" applyNumberFormat="1" applyFont="1" applyFill="1" applyBorder="1" applyAlignment="1" applyProtection="1">
      <alignment horizontal="center" vertical="center" wrapText="1"/>
      <protection locked="0"/>
    </xf>
    <xf numFmtId="164" fontId="7" fillId="11" borderId="5" xfId="1" applyNumberFormat="1" applyFont="1" applyFill="1" applyBorder="1" applyAlignment="1" applyProtection="1">
      <alignment horizontal="center" vertical="center" wrapText="1"/>
      <protection locked="0"/>
    </xf>
    <xf numFmtId="164" fontId="7" fillId="11" borderId="0" xfId="1" applyNumberFormat="1" applyFont="1" applyFill="1" applyBorder="1" applyAlignment="1" applyProtection="1">
      <alignment horizontal="center" vertical="center" wrapText="1"/>
      <protection locked="0"/>
    </xf>
    <xf numFmtId="164" fontId="7" fillId="11" borderId="2" xfId="1" applyNumberFormat="1" applyFont="1" applyFill="1" applyBorder="1" applyAlignment="1" applyProtection="1">
      <alignment horizontal="center" vertical="center" wrapText="1"/>
      <protection locked="0"/>
    </xf>
    <xf numFmtId="0" fontId="6" fillId="15" borderId="8" xfId="0" applyFont="1" applyFill="1" applyBorder="1" applyAlignment="1">
      <alignment horizontal="left"/>
    </xf>
    <xf numFmtId="0" fontId="6" fillId="15" borderId="13" xfId="0" applyFont="1" applyFill="1" applyBorder="1" applyAlignment="1">
      <alignment horizontal="left"/>
    </xf>
    <xf numFmtId="164" fontId="15" fillId="11" borderId="5" xfId="1" applyNumberFormat="1" applyFont="1" applyFill="1" applyBorder="1" applyAlignment="1" applyProtection="1">
      <alignment horizontal="center" vertical="center" wrapText="1"/>
      <protection locked="0"/>
    </xf>
    <xf numFmtId="164" fontId="15" fillId="11" borderId="0" xfId="1" applyNumberFormat="1" applyFont="1" applyFill="1" applyBorder="1" applyAlignment="1" applyProtection="1">
      <alignment horizontal="center" vertical="center" wrapText="1"/>
      <protection locked="0"/>
    </xf>
    <xf numFmtId="164" fontId="15" fillId="11" borderId="2" xfId="1" applyNumberFormat="1" applyFont="1" applyFill="1" applyBorder="1" applyAlignment="1" applyProtection="1">
      <alignment horizontal="center" vertical="center" wrapText="1"/>
      <protection locked="0"/>
    </xf>
    <xf numFmtId="164" fontId="6" fillId="23" borderId="8" xfId="0" applyNumberFormat="1" applyFont="1" applyFill="1" applyBorder="1" applyAlignment="1">
      <alignment horizontal="center" vertical="center" wrapText="1"/>
    </xf>
    <xf numFmtId="164" fontId="6" fillId="23" borderId="13" xfId="0" applyNumberFormat="1" applyFont="1" applyFill="1" applyBorder="1" applyAlignment="1">
      <alignment horizontal="center" vertical="center" wrapText="1"/>
    </xf>
    <xf numFmtId="164" fontId="6" fillId="23" borderId="7" xfId="0" applyNumberFormat="1" applyFont="1" applyFill="1" applyBorder="1" applyAlignment="1">
      <alignment horizontal="center" vertical="center" wrapText="1"/>
    </xf>
    <xf numFmtId="164" fontId="7" fillId="11" borderId="18" xfId="1" applyNumberFormat="1" applyFont="1" applyFill="1" applyBorder="1" applyAlignment="1" applyProtection="1">
      <alignment horizontal="center" vertical="center" wrapText="1"/>
      <protection locked="0"/>
    </xf>
    <xf numFmtId="164" fontId="7" fillId="11" borderId="9" xfId="1" applyNumberFormat="1" applyFont="1" applyFill="1" applyBorder="1" applyAlignment="1" applyProtection="1">
      <alignment horizontal="center" vertical="center" wrapText="1"/>
      <protection locked="0"/>
    </xf>
    <xf numFmtId="164" fontId="7" fillId="11" borderId="17"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8" fillId="8" borderId="0" xfId="0" applyFont="1" applyFill="1" applyAlignment="1">
      <alignment horizontal="left" wrapText="1"/>
    </xf>
    <xf numFmtId="0" fontId="6" fillId="14" borderId="0" xfId="0" applyFont="1" applyFill="1" applyAlignment="1">
      <alignment horizontal="left" wrapText="1"/>
    </xf>
    <xf numFmtId="0" fontId="6" fillId="8" borderId="0" xfId="0" applyFont="1" applyFill="1" applyAlignment="1">
      <alignment horizontal="left" wrapText="1"/>
    </xf>
    <xf numFmtId="0" fontId="6" fillId="15" borderId="0" xfId="0" applyFont="1" applyFill="1" applyAlignment="1">
      <alignment horizontal="left"/>
    </xf>
    <xf numFmtId="0" fontId="6" fillId="2" borderId="0" xfId="0" applyFont="1" applyFill="1" applyAlignment="1">
      <alignment horizontal="left" wrapText="1"/>
    </xf>
    <xf numFmtId="0" fontId="6" fillId="2" borderId="0" xfId="0" applyFont="1" applyFill="1" applyAlignment="1">
      <alignment horizontal="left"/>
    </xf>
    <xf numFmtId="0" fontId="6" fillId="8" borderId="0" xfId="0" applyFont="1" applyFill="1" applyAlignment="1">
      <alignment horizontal="left"/>
    </xf>
    <xf numFmtId="0" fontId="6" fillId="4" borderId="8" xfId="0" applyFont="1" applyFill="1" applyBorder="1" applyAlignment="1">
      <alignment horizontal="left"/>
    </xf>
    <xf numFmtId="0" fontId="6" fillId="4" borderId="13" xfId="0" applyFont="1" applyFill="1" applyBorder="1" applyAlignment="1">
      <alignment horizontal="left"/>
    </xf>
    <xf numFmtId="0" fontId="6" fillId="14" borderId="7" xfId="0" applyFont="1" applyFill="1" applyBorder="1" applyAlignment="1">
      <alignment horizontal="left"/>
    </xf>
    <xf numFmtId="164" fontId="2" fillId="5" borderId="8" xfId="0" applyNumberFormat="1" applyFont="1" applyFill="1" applyBorder="1" applyAlignment="1">
      <alignment horizontal="center" vertical="center" wrapText="1"/>
    </xf>
    <xf numFmtId="164" fontId="2" fillId="5" borderId="1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6" fillId="14" borderId="8" xfId="0" applyFont="1" applyFill="1" applyBorder="1" applyAlignment="1">
      <alignment horizontal="center"/>
    </xf>
    <xf numFmtId="0" fontId="6" fillId="14" borderId="13" xfId="0" applyFont="1" applyFill="1" applyBorder="1" applyAlignment="1">
      <alignment horizontal="center"/>
    </xf>
    <xf numFmtId="0" fontId="6" fillId="14" borderId="7" xfId="0" applyFont="1" applyFill="1" applyBorder="1" applyAlignment="1">
      <alignment horizontal="center"/>
    </xf>
    <xf numFmtId="164" fontId="6" fillId="5" borderId="7" xfId="0" applyNumberFormat="1" applyFont="1" applyFill="1" applyBorder="1" applyAlignment="1">
      <alignment horizontal="center" vertical="center" wrapText="1"/>
    </xf>
    <xf numFmtId="164" fontId="6" fillId="5" borderId="11" xfId="0" applyNumberFormat="1" applyFont="1" applyFill="1" applyBorder="1" applyAlignment="1">
      <alignment horizontal="center" vertical="center" wrapText="1"/>
    </xf>
    <xf numFmtId="164" fontId="6" fillId="5" borderId="2" xfId="0" applyNumberFormat="1" applyFont="1" applyFill="1" applyBorder="1" applyAlignment="1">
      <alignment horizontal="center" vertical="center" wrapText="1"/>
    </xf>
    <xf numFmtId="164" fontId="6" fillId="5" borderId="17" xfId="0" applyNumberFormat="1"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0" xfId="0" applyFont="1" applyFill="1" applyAlignment="1">
      <alignment horizontal="center" vertical="center" wrapText="1"/>
    </xf>
    <xf numFmtId="0" fontId="12" fillId="10" borderId="2"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17" xfId="0" applyFont="1" applyFill="1" applyBorder="1" applyAlignment="1">
      <alignment horizontal="center" vertical="center" wrapText="1"/>
    </xf>
    <xf numFmtId="164" fontId="6" fillId="2" borderId="18" xfId="0" applyNumberFormat="1"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2"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4" fillId="0" borderId="0" xfId="0" applyFont="1" applyAlignment="1">
      <alignment horizontal="center" vertical="center"/>
    </xf>
    <xf numFmtId="0" fontId="4" fillId="0" borderId="0" xfId="2" applyFont="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7" xfId="0" applyFont="1" applyFill="1" applyBorder="1" applyAlignment="1">
      <alignment horizontal="center" vertical="center" wrapText="1"/>
    </xf>
    <xf numFmtId="165" fontId="2" fillId="5" borderId="23" xfId="1" applyNumberFormat="1" applyFont="1" applyFill="1" applyBorder="1" applyAlignment="1" applyProtection="1">
      <alignment horizontal="center" vertical="center" wrapText="1"/>
    </xf>
    <xf numFmtId="165" fontId="2" fillId="5" borderId="7" xfId="1" applyNumberFormat="1" applyFont="1" applyFill="1" applyBorder="1" applyAlignment="1" applyProtection="1">
      <alignment horizontal="center" vertical="center" wrapText="1"/>
    </xf>
    <xf numFmtId="0" fontId="3" fillId="0" borderId="0" xfId="0" applyFont="1" applyAlignment="1">
      <alignment horizontal="center"/>
    </xf>
    <xf numFmtId="0" fontId="2" fillId="0" borderId="10"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0" xfId="2" applyFont="1" applyBorder="1" applyAlignment="1">
      <alignment horizontal="center" vertical="center"/>
    </xf>
    <xf numFmtId="0" fontId="2" fillId="0" borderId="16" xfId="2" applyFont="1" applyBorder="1" applyAlignment="1">
      <alignment horizontal="center" vertical="center"/>
    </xf>
    <xf numFmtId="0" fontId="6" fillId="2" borderId="7" xfId="0" applyFont="1" applyFill="1" applyBorder="1" applyAlignment="1">
      <alignment horizontal="left"/>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7" xfId="0" applyFont="1" applyFill="1" applyBorder="1" applyAlignment="1">
      <alignment horizontal="center" vertical="center"/>
    </xf>
    <xf numFmtId="42" fontId="11" fillId="5" borderId="11" xfId="1" applyNumberFormat="1" applyFont="1" applyFill="1" applyBorder="1" applyAlignment="1" applyProtection="1">
      <alignment horizontal="center" vertical="center" wrapText="1"/>
    </xf>
    <xf numFmtId="42" fontId="11" fillId="5" borderId="2" xfId="1" applyNumberFormat="1" applyFont="1" applyFill="1" applyBorder="1" applyAlignment="1" applyProtection="1">
      <alignment horizontal="center" vertical="center" wrapText="1"/>
    </xf>
    <xf numFmtId="42" fontId="11" fillId="5" borderId="17" xfId="1" applyNumberFormat="1" applyFont="1" applyFill="1" applyBorder="1" applyAlignment="1" applyProtection="1">
      <alignment horizontal="center" vertical="center" wrapText="1"/>
    </xf>
    <xf numFmtId="164" fontId="2" fillId="2" borderId="8"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0" fontId="2" fillId="0" borderId="0" xfId="2" applyFont="1" applyAlignment="1">
      <alignment horizontal="center" vertical="center"/>
    </xf>
    <xf numFmtId="0" fontId="22" fillId="0" borderId="0" xfId="0" applyFont="1" applyAlignment="1">
      <alignment horizontal="center" vertical="center"/>
    </xf>
    <xf numFmtId="49" fontId="29" fillId="18" borderId="8" xfId="0" applyNumberFormat="1" applyFont="1" applyFill="1" applyBorder="1" applyAlignment="1" applyProtection="1">
      <alignment horizontal="left" vertical="center"/>
      <protection locked="0"/>
    </xf>
    <xf numFmtId="49" fontId="29" fillId="18" borderId="13" xfId="0" applyNumberFormat="1" applyFont="1" applyFill="1" applyBorder="1" applyAlignment="1" applyProtection="1">
      <alignment horizontal="left" vertical="center"/>
      <protection locked="0"/>
    </xf>
    <xf numFmtId="49" fontId="29" fillId="18" borderId="7" xfId="0" applyNumberFormat="1" applyFont="1" applyFill="1" applyBorder="1" applyAlignment="1" applyProtection="1">
      <alignment horizontal="left" vertical="center"/>
      <protection locked="0"/>
    </xf>
    <xf numFmtId="0" fontId="29" fillId="18" borderId="8" xfId="0" applyFont="1" applyFill="1" applyBorder="1" applyAlignment="1">
      <alignment horizontal="left" vertical="center"/>
    </xf>
    <xf numFmtId="0" fontId="29" fillId="18" borderId="13" xfId="0" applyFont="1" applyFill="1" applyBorder="1" applyAlignment="1">
      <alignment horizontal="left" vertical="center"/>
    </xf>
    <xf numFmtId="0" fontId="29" fillId="18" borderId="7" xfId="0" applyFont="1" applyFill="1" applyBorder="1" applyAlignment="1">
      <alignment horizontal="left" vertical="center"/>
    </xf>
    <xf numFmtId="0" fontId="8" fillId="8" borderId="0" xfId="0" applyFont="1" applyFill="1" applyAlignment="1">
      <alignment horizontal="left"/>
    </xf>
    <xf numFmtId="0" fontId="6" fillId="14" borderId="0" xfId="0" applyFont="1" applyFill="1" applyAlignment="1">
      <alignment horizontal="left"/>
    </xf>
    <xf numFmtId="0" fontId="2" fillId="0" borderId="15"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7" xfId="2" applyFont="1" applyBorder="1" applyAlignment="1">
      <alignment horizontal="center" vertical="center" wrapText="1"/>
    </xf>
    <xf numFmtId="0" fontId="6" fillId="18" borderId="8" xfId="0" applyFont="1" applyFill="1" applyBorder="1" applyAlignment="1">
      <alignment horizontal="left"/>
    </xf>
    <xf numFmtId="0" fontId="6" fillId="18" borderId="7" xfId="0" applyFont="1" applyFill="1" applyBorder="1" applyAlignment="1">
      <alignment horizontal="left"/>
    </xf>
    <xf numFmtId="164" fontId="2" fillId="5" borderId="30" xfId="1" applyNumberFormat="1" applyFont="1" applyFill="1" applyBorder="1" applyAlignment="1" applyProtection="1">
      <alignment horizontal="center" vertical="center" wrapText="1"/>
    </xf>
    <xf numFmtId="164" fontId="2" fillId="5" borderId="55" xfId="1" applyNumberFormat="1" applyFont="1" applyFill="1" applyBorder="1" applyAlignment="1" applyProtection="1">
      <alignment horizontal="center" vertical="center" wrapText="1"/>
    </xf>
    <xf numFmtId="165" fontId="2" fillId="5" borderId="30" xfId="1" applyNumberFormat="1" applyFont="1" applyFill="1" applyBorder="1" applyAlignment="1" applyProtection="1">
      <alignment horizontal="center" vertical="center" wrapText="1"/>
    </xf>
    <xf numFmtId="165" fontId="2" fillId="5" borderId="55" xfId="1" applyNumberFormat="1" applyFont="1" applyFill="1" applyBorder="1" applyAlignment="1" applyProtection="1">
      <alignment horizontal="center" vertical="center" wrapText="1"/>
    </xf>
    <xf numFmtId="165" fontId="2" fillId="5" borderId="58" xfId="1" applyNumberFormat="1" applyFont="1" applyFill="1" applyBorder="1" applyAlignment="1" applyProtection="1">
      <alignment horizontal="center" vertical="center" wrapText="1"/>
    </xf>
    <xf numFmtId="165" fontId="2" fillId="5" borderId="59" xfId="1" applyNumberFormat="1" applyFont="1" applyFill="1" applyBorder="1" applyAlignment="1" applyProtection="1">
      <alignment horizontal="center" vertical="center" wrapText="1"/>
    </xf>
    <xf numFmtId="0" fontId="6" fillId="0" borderId="0" xfId="0" applyFont="1" applyAlignment="1">
      <alignment horizontal="left" wrapText="1"/>
    </xf>
    <xf numFmtId="0" fontId="6" fillId="15" borderId="0" xfId="0" applyFont="1" applyFill="1" applyAlignment="1">
      <alignment horizontal="left" wrapText="1"/>
    </xf>
    <xf numFmtId="0" fontId="6" fillId="0" borderId="0" xfId="0" applyFont="1" applyAlignment="1">
      <alignment horizontal="left"/>
    </xf>
    <xf numFmtId="0" fontId="29" fillId="18" borderId="6" xfId="0" applyFont="1" applyFill="1" applyBorder="1" applyAlignment="1">
      <alignment horizontal="left" vertical="center"/>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 fillId="0" borderId="18" xfId="2" applyFont="1" applyBorder="1" applyAlignment="1">
      <alignment horizontal="center" vertical="center" wrapText="1"/>
    </xf>
    <xf numFmtId="0" fontId="4" fillId="0" borderId="8" xfId="2" applyFont="1" applyBorder="1" applyAlignment="1" applyProtection="1">
      <alignment horizontal="center" vertical="center" wrapText="1"/>
      <protection locked="0"/>
    </xf>
    <xf numFmtId="0" fontId="4" fillId="0" borderId="13" xfId="2" applyFont="1" applyBorder="1" applyAlignment="1" applyProtection="1">
      <alignment horizontal="center" vertical="center" wrapText="1"/>
      <protection locked="0"/>
    </xf>
    <xf numFmtId="0" fontId="4" fillId="0" borderId="7" xfId="2" applyFont="1" applyBorder="1" applyAlignment="1" applyProtection="1">
      <alignment horizontal="center" vertical="center" wrapText="1"/>
      <protection locked="0"/>
    </xf>
    <xf numFmtId="0" fontId="29" fillId="18" borderId="6" xfId="0" applyFont="1" applyFill="1" applyBorder="1" applyAlignment="1" applyProtection="1">
      <alignment horizontal="left" vertical="center"/>
      <protection locked="0"/>
    </xf>
  </cellXfs>
  <cellStyles count="10">
    <cellStyle name="Comma 2" xfId="6" xr:uid="{00000000-0005-0000-0000-000000000000}"/>
    <cellStyle name="Comma 3" xfId="8" xr:uid="{A577603E-DF58-4294-BDC7-4C7F1505115C}"/>
    <cellStyle name="Currency" xfId="1" builtinId="4"/>
    <cellStyle name="Normal" xfId="0" builtinId="0"/>
    <cellStyle name="Normal 2" xfId="2" xr:uid="{00000000-0005-0000-0000-000003000000}"/>
    <cellStyle name="Normal 3" xfId="3" xr:uid="{00000000-0005-0000-0000-000004000000}"/>
    <cellStyle name="Normal 4" xfId="7" xr:uid="{1B03A70F-741A-46F1-8F44-774F8B4EF108}"/>
    <cellStyle name="Percent" xfId="4" builtinId="5"/>
    <cellStyle name="Percent 2" xfId="5" xr:uid="{00000000-0005-0000-0000-000006000000}"/>
    <cellStyle name="Percent 3" xfId="9" xr:uid="{C1C70497-E600-4710-882C-41DFBEC60A81}"/>
  </cellStyles>
  <dxfs count="0"/>
  <tableStyles count="0" defaultTableStyle="TableStyleMedium9" defaultPivotStyle="PivotStyleLight16"/>
  <colors>
    <mruColors>
      <color rgb="FFFF00FF"/>
      <color rgb="FFFF99FF"/>
      <color rgb="FFCCFFCC"/>
      <color rgb="FFFFFFCC"/>
      <color rgb="FFF47914"/>
      <color rgb="FFFFFF66"/>
      <color rgb="FFF69748"/>
      <color rgb="FFE26B0A"/>
      <color rgb="FFCC33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6"/>
  <sheetViews>
    <sheetView tabSelected="1" view="pageBreakPreview" zoomScaleNormal="70" zoomScaleSheetLayoutView="100" workbookViewId="0">
      <selection activeCell="I60" sqref="I60"/>
    </sheetView>
  </sheetViews>
  <sheetFormatPr defaultColWidth="9.1796875" defaultRowHeight="12.5" x14ac:dyDescent="0.25"/>
  <cols>
    <col min="1" max="1" width="10.81640625" customWidth="1"/>
    <col min="2" max="2" width="57.7265625" customWidth="1"/>
    <col min="3" max="3" width="11.81640625" bestFit="1" customWidth="1"/>
    <col min="4" max="4" width="11.81640625" customWidth="1"/>
    <col min="5" max="5" width="14.6328125" bestFit="1" customWidth="1"/>
    <col min="6" max="6" width="13.36328125" bestFit="1" customWidth="1"/>
    <col min="7" max="7" width="14.26953125" customWidth="1"/>
    <col min="8" max="8" width="13.26953125" customWidth="1"/>
    <col min="9" max="9" width="16.1796875" customWidth="1"/>
    <col min="10" max="10" width="15.1796875" customWidth="1"/>
    <col min="11" max="11" width="16.81640625" customWidth="1"/>
    <col min="12" max="12" width="15.54296875" customWidth="1"/>
    <col min="13" max="13" width="20.54296875" customWidth="1"/>
    <col min="14" max="14" width="13.26953125" customWidth="1"/>
    <col min="15" max="15" width="16.54296875" customWidth="1"/>
    <col min="16" max="16" width="12.1796875" customWidth="1"/>
    <col min="17" max="17" width="20.26953125" customWidth="1"/>
    <col min="18" max="18" width="13.7265625" customWidth="1"/>
    <col min="19" max="19" width="16.54296875" customWidth="1"/>
    <col min="20" max="20" width="11" customWidth="1"/>
    <col min="21" max="21" width="18.7265625" customWidth="1"/>
    <col min="22" max="22" width="13.81640625" customWidth="1"/>
    <col min="23" max="23" width="16.54296875" customWidth="1"/>
  </cols>
  <sheetData>
    <row r="1" spans="1:23" ht="15.5" x14ac:dyDescent="0.35">
      <c r="A1" s="499" t="s">
        <v>470</v>
      </c>
      <c r="B1" s="499"/>
      <c r="C1" s="499"/>
      <c r="D1" s="499"/>
      <c r="E1" s="499"/>
      <c r="F1" s="499"/>
      <c r="G1" s="441"/>
      <c r="H1" s="154"/>
      <c r="I1" s="201"/>
      <c r="J1" s="201"/>
      <c r="K1" s="201"/>
      <c r="L1" s="155"/>
      <c r="M1" s="201"/>
      <c r="N1" s="201"/>
      <c r="O1" s="201"/>
      <c r="P1" s="155"/>
      <c r="Q1" s="201"/>
      <c r="R1" s="201"/>
      <c r="S1" s="201"/>
      <c r="T1" s="155"/>
      <c r="U1" s="201"/>
      <c r="V1" s="201"/>
      <c r="W1" s="201"/>
    </row>
    <row r="2" spans="1:23" ht="15.5" x14ac:dyDescent="0.35">
      <c r="A2" s="500" t="s">
        <v>15</v>
      </c>
      <c r="B2" s="500"/>
      <c r="C2" s="500"/>
      <c r="D2" s="500"/>
      <c r="E2" s="500"/>
      <c r="F2" s="500"/>
      <c r="G2" s="154"/>
      <c r="H2" s="154"/>
      <c r="I2" s="161"/>
      <c r="J2" s="161"/>
      <c r="K2" s="161"/>
      <c r="L2" s="155"/>
      <c r="M2" s="161"/>
      <c r="N2" s="161"/>
      <c r="O2" s="161"/>
      <c r="P2" s="155"/>
      <c r="Q2" s="161"/>
      <c r="R2" s="161"/>
      <c r="S2" s="161"/>
      <c r="T2" s="155"/>
      <c r="U2" s="161"/>
      <c r="V2" s="161"/>
      <c r="W2" s="161"/>
    </row>
    <row r="3" spans="1:23" ht="15.5" x14ac:dyDescent="0.35">
      <c r="A3" s="500" t="s">
        <v>343</v>
      </c>
      <c r="B3" s="500"/>
      <c r="C3" s="500"/>
      <c r="D3" s="500"/>
      <c r="E3" s="500"/>
      <c r="F3" s="500"/>
      <c r="G3" s="154"/>
      <c r="H3" s="154"/>
      <c r="I3" s="161"/>
      <c r="J3" s="161"/>
      <c r="K3" s="161"/>
      <c r="L3" s="155"/>
      <c r="M3" s="161"/>
      <c r="N3" s="161"/>
      <c r="O3" s="161"/>
      <c r="P3" s="155"/>
      <c r="Q3" s="161"/>
      <c r="R3" s="161"/>
      <c r="S3" s="161"/>
      <c r="T3" s="155"/>
      <c r="U3" s="161"/>
      <c r="V3" s="161"/>
      <c r="W3" s="161"/>
    </row>
    <row r="4" spans="1:23" ht="15.5" x14ac:dyDescent="0.35">
      <c r="A4" s="499" t="s">
        <v>451</v>
      </c>
      <c r="B4" s="499"/>
      <c r="C4" s="499"/>
      <c r="D4" s="499"/>
      <c r="E4" s="499"/>
      <c r="F4" s="499"/>
      <c r="G4" s="441"/>
      <c r="H4" s="154"/>
      <c r="I4" s="201"/>
      <c r="J4" s="201"/>
      <c r="K4" s="201"/>
      <c r="L4" s="155"/>
      <c r="M4" s="201"/>
      <c r="N4" s="201"/>
      <c r="O4" s="201"/>
      <c r="P4" s="155"/>
      <c r="Q4" s="201"/>
      <c r="R4" s="201"/>
      <c r="S4" s="201"/>
      <c r="T4" s="155"/>
      <c r="U4" s="201"/>
      <c r="V4" s="201"/>
      <c r="W4" s="201"/>
    </row>
    <row r="5" spans="1:23" ht="15.5" x14ac:dyDescent="0.35">
      <c r="A5" s="441"/>
      <c r="B5" s="441"/>
      <c r="C5" s="441"/>
      <c r="D5" s="441"/>
      <c r="E5" s="441"/>
      <c r="F5" s="441"/>
      <c r="G5" s="441"/>
      <c r="H5" s="154"/>
      <c r="I5" s="201"/>
      <c r="J5" s="201"/>
      <c r="K5" s="201"/>
      <c r="L5" s="155"/>
      <c r="M5" s="201"/>
      <c r="N5" s="201"/>
      <c r="O5" s="201"/>
      <c r="P5" s="155"/>
      <c r="Q5" s="201"/>
      <c r="R5" s="201"/>
      <c r="S5" s="201"/>
      <c r="T5" s="155"/>
      <c r="U5" s="201"/>
      <c r="V5" s="201"/>
      <c r="W5" s="201"/>
    </row>
    <row r="6" spans="1:23" ht="16" thickBot="1" x14ac:dyDescent="0.4">
      <c r="A6" s="501"/>
      <c r="B6" s="501"/>
      <c r="C6" s="501"/>
      <c r="D6" s="501"/>
      <c r="E6" s="501"/>
      <c r="F6" s="501"/>
      <c r="G6" s="156"/>
      <c r="H6" s="156"/>
      <c r="I6" s="202"/>
      <c r="J6" s="203"/>
      <c r="K6" s="203"/>
      <c r="L6" s="155"/>
      <c r="M6" s="202"/>
      <c r="N6" s="203"/>
      <c r="O6" s="203"/>
      <c r="P6" s="155"/>
      <c r="Q6" s="202"/>
      <c r="R6" s="203"/>
      <c r="S6" s="203"/>
      <c r="T6" s="155"/>
      <c r="U6" s="202"/>
      <c r="V6" s="203"/>
      <c r="W6" s="203"/>
    </row>
    <row r="7" spans="1:23" ht="78" thickBot="1" x14ac:dyDescent="0.4">
      <c r="A7" s="504" t="s">
        <v>22</v>
      </c>
      <c r="B7" s="504" t="s">
        <v>21</v>
      </c>
      <c r="C7" s="507" t="s">
        <v>18</v>
      </c>
      <c r="D7" s="508"/>
      <c r="E7" s="508"/>
      <c r="F7" s="508"/>
      <c r="G7" s="298" t="s">
        <v>473</v>
      </c>
      <c r="H7" s="197"/>
      <c r="I7" s="521" t="s">
        <v>330</v>
      </c>
      <c r="J7" s="522"/>
      <c r="K7" s="523"/>
      <c r="L7" s="155"/>
      <c r="M7" s="521" t="s">
        <v>333</v>
      </c>
      <c r="N7" s="522"/>
      <c r="O7" s="523"/>
      <c r="P7" s="155"/>
      <c r="Q7" s="521" t="s">
        <v>332</v>
      </c>
      <c r="R7" s="522"/>
      <c r="S7" s="523"/>
      <c r="T7" s="155"/>
      <c r="U7" s="521" t="s">
        <v>331</v>
      </c>
      <c r="V7" s="522"/>
      <c r="W7" s="523"/>
    </row>
    <row r="8" spans="1:23" ht="16.5" customHeight="1" thickBot="1" x14ac:dyDescent="0.4">
      <c r="A8" s="505"/>
      <c r="B8" s="505"/>
      <c r="C8" s="195" t="s">
        <v>327</v>
      </c>
      <c r="D8" s="195" t="s">
        <v>358</v>
      </c>
      <c r="E8" s="259" t="s">
        <v>334</v>
      </c>
      <c r="F8" s="484" t="s">
        <v>0</v>
      </c>
      <c r="G8" s="494"/>
      <c r="H8" s="197"/>
      <c r="I8" s="524" t="s">
        <v>452</v>
      </c>
      <c r="J8" s="525"/>
      <c r="K8" s="526"/>
      <c r="L8" s="155"/>
      <c r="M8" s="524" t="s">
        <v>316</v>
      </c>
      <c r="N8" s="525"/>
      <c r="O8" s="526"/>
      <c r="P8" s="155"/>
      <c r="Q8" s="524" t="s">
        <v>316</v>
      </c>
      <c r="R8" s="525"/>
      <c r="S8" s="526"/>
      <c r="T8" s="155"/>
      <c r="U8" s="524" t="s">
        <v>316</v>
      </c>
      <c r="V8" s="525"/>
      <c r="W8" s="526"/>
    </row>
    <row r="9" spans="1:23" ht="12.75" customHeight="1" x14ac:dyDescent="0.35">
      <c r="A9" s="505"/>
      <c r="B9" s="505"/>
      <c r="C9" s="288"/>
      <c r="D9" s="288"/>
      <c r="E9" s="289"/>
      <c r="F9" s="485"/>
      <c r="G9" s="489" t="s">
        <v>471</v>
      </c>
      <c r="H9" s="197"/>
      <c r="I9" s="527" t="s">
        <v>61</v>
      </c>
      <c r="J9" s="529" t="s">
        <v>62</v>
      </c>
      <c r="K9" s="527" t="s">
        <v>63</v>
      </c>
      <c r="L9" s="155"/>
      <c r="M9" s="527" t="s">
        <v>317</v>
      </c>
      <c r="N9" s="529" t="s">
        <v>62</v>
      </c>
      <c r="O9" s="527" t="s">
        <v>66</v>
      </c>
      <c r="P9" s="155"/>
      <c r="Q9" s="527" t="s">
        <v>317</v>
      </c>
      <c r="R9" s="529" t="s">
        <v>62</v>
      </c>
      <c r="S9" s="527" t="s">
        <v>67</v>
      </c>
      <c r="T9" s="155"/>
      <c r="U9" s="527" t="s">
        <v>317</v>
      </c>
      <c r="V9" s="529" t="s">
        <v>62</v>
      </c>
      <c r="W9" s="527" t="s">
        <v>68</v>
      </c>
    </row>
    <row r="10" spans="1:23" ht="56.65" customHeight="1" thickBot="1" x14ac:dyDescent="0.4">
      <c r="A10" s="506"/>
      <c r="B10" s="506"/>
      <c r="C10" s="206">
        <v>0.05</v>
      </c>
      <c r="D10" s="160">
        <f>0.2-C10</f>
        <v>0.15000000000000002</v>
      </c>
      <c r="E10" s="159">
        <v>0.8</v>
      </c>
      <c r="F10" s="486">
        <v>1</v>
      </c>
      <c r="G10" s="495">
        <v>0.26</v>
      </c>
      <c r="H10" s="197"/>
      <c r="I10" s="528"/>
      <c r="J10" s="530"/>
      <c r="K10" s="528"/>
      <c r="L10" s="155"/>
      <c r="M10" s="528"/>
      <c r="N10" s="530"/>
      <c r="O10" s="528"/>
      <c r="P10" s="155"/>
      <c r="Q10" s="528"/>
      <c r="R10" s="530"/>
      <c r="S10" s="528"/>
      <c r="T10" s="155"/>
      <c r="U10" s="528"/>
      <c r="V10" s="530"/>
      <c r="W10" s="528"/>
    </row>
    <row r="11" spans="1:23" ht="30.75" customHeight="1" thickBot="1" x14ac:dyDescent="0.4">
      <c r="A11" s="502" t="s">
        <v>2</v>
      </c>
      <c r="B11" s="503"/>
      <c r="C11" s="503"/>
      <c r="D11" s="503"/>
      <c r="E11" s="503"/>
      <c r="F11" s="503"/>
      <c r="G11" s="490"/>
      <c r="H11" s="68"/>
      <c r="I11" s="531" t="s">
        <v>2</v>
      </c>
      <c r="J11" s="532"/>
      <c r="K11" s="533"/>
      <c r="M11" s="531" t="s">
        <v>2</v>
      </c>
      <c r="N11" s="532"/>
      <c r="O11" s="533"/>
      <c r="Q11" s="531" t="s">
        <v>2</v>
      </c>
      <c r="R11" s="532"/>
      <c r="S11" s="533"/>
      <c r="U11" s="531" t="s">
        <v>2</v>
      </c>
      <c r="V11" s="532"/>
      <c r="W11" s="533"/>
    </row>
    <row r="12" spans="1:23" ht="17" thickBot="1" x14ac:dyDescent="0.4">
      <c r="A12" s="21" t="s">
        <v>32</v>
      </c>
      <c r="B12" s="22" t="s">
        <v>3</v>
      </c>
      <c r="C12" s="1">
        <f>$C$10*F12</f>
        <v>500</v>
      </c>
      <c r="D12" s="1">
        <f>$D$10*F12</f>
        <v>1500.0000000000002</v>
      </c>
      <c r="E12" s="1">
        <f>SUM(F12*0.8)</f>
        <v>8000</v>
      </c>
      <c r="F12" s="487">
        <f>W12</f>
        <v>10000</v>
      </c>
      <c r="G12" s="493">
        <v>10000</v>
      </c>
      <c r="H12" s="5"/>
      <c r="I12" s="223">
        <v>10000</v>
      </c>
      <c r="J12" s="223"/>
      <c r="K12" s="20">
        <f>I12+J12</f>
        <v>10000</v>
      </c>
      <c r="M12" s="8">
        <f>K12</f>
        <v>10000</v>
      </c>
      <c r="N12" s="223"/>
      <c r="O12" s="20">
        <f>M12+N12</f>
        <v>10000</v>
      </c>
      <c r="Q12" s="8">
        <f>O12</f>
        <v>10000</v>
      </c>
      <c r="R12" s="223"/>
      <c r="S12" s="20">
        <f>Q12+R12</f>
        <v>10000</v>
      </c>
      <c r="U12" s="8">
        <f>S12</f>
        <v>10000</v>
      </c>
      <c r="V12" s="223"/>
      <c r="W12" s="20">
        <f>U12+V12</f>
        <v>10000</v>
      </c>
    </row>
    <row r="13" spans="1:23" ht="16.5" x14ac:dyDescent="0.3">
      <c r="A13" s="23" t="s">
        <v>150</v>
      </c>
      <c r="B13" s="24" t="s">
        <v>23</v>
      </c>
      <c r="C13" s="509"/>
      <c r="D13" s="510"/>
      <c r="E13" s="510"/>
      <c r="F13" s="510"/>
      <c r="G13" s="491"/>
      <c r="H13" s="76"/>
      <c r="I13" s="534" t="s">
        <v>64</v>
      </c>
      <c r="J13" s="535"/>
      <c r="K13" s="536"/>
      <c r="M13" s="534" t="s">
        <v>64</v>
      </c>
      <c r="N13" s="535"/>
      <c r="O13" s="536"/>
      <c r="Q13" s="534" t="s">
        <v>64</v>
      </c>
      <c r="R13" s="535"/>
      <c r="S13" s="536"/>
      <c r="U13" s="534" t="s">
        <v>64</v>
      </c>
      <c r="V13" s="535"/>
      <c r="W13" s="536"/>
    </row>
    <row r="14" spans="1:23" ht="16.5" x14ac:dyDescent="0.3">
      <c r="A14" s="25" t="s">
        <v>151</v>
      </c>
      <c r="B14" s="26" t="s">
        <v>137</v>
      </c>
      <c r="C14" s="511"/>
      <c r="D14" s="512"/>
      <c r="E14" s="512"/>
      <c r="F14" s="512"/>
      <c r="G14" s="491"/>
      <c r="H14" s="76"/>
      <c r="I14" s="537"/>
      <c r="J14" s="538"/>
      <c r="K14" s="539"/>
      <c r="M14" s="537"/>
      <c r="N14" s="538"/>
      <c r="O14" s="539"/>
      <c r="Q14" s="537"/>
      <c r="R14" s="538"/>
      <c r="S14" s="539"/>
      <c r="U14" s="537"/>
      <c r="V14" s="538"/>
      <c r="W14" s="539"/>
    </row>
    <row r="15" spans="1:23" ht="16.5" x14ac:dyDescent="0.3">
      <c r="A15" s="25" t="s">
        <v>152</v>
      </c>
      <c r="B15" s="27" t="s">
        <v>25</v>
      </c>
      <c r="C15" s="511"/>
      <c r="D15" s="512"/>
      <c r="E15" s="512"/>
      <c r="F15" s="512"/>
      <c r="G15" s="491"/>
      <c r="H15" s="76"/>
      <c r="I15" s="537"/>
      <c r="J15" s="538"/>
      <c r="K15" s="539"/>
      <c r="M15" s="537"/>
      <c r="N15" s="538"/>
      <c r="O15" s="539"/>
      <c r="Q15" s="537"/>
      <c r="R15" s="538"/>
      <c r="S15" s="539"/>
      <c r="U15" s="537"/>
      <c r="V15" s="538"/>
      <c r="W15" s="539"/>
    </row>
    <row r="16" spans="1:23" ht="17" thickBot="1" x14ac:dyDescent="0.35">
      <c r="A16" s="28" t="s">
        <v>153</v>
      </c>
      <c r="B16" s="29" t="s">
        <v>14</v>
      </c>
      <c r="C16" s="513"/>
      <c r="D16" s="514"/>
      <c r="E16" s="514"/>
      <c r="F16" s="514"/>
      <c r="G16" s="491"/>
      <c r="H16" s="76"/>
      <c r="I16" s="540"/>
      <c r="J16" s="541"/>
      <c r="K16" s="542"/>
      <c r="M16" s="540"/>
      <c r="N16" s="541"/>
      <c r="O16" s="542"/>
      <c r="Q16" s="540"/>
      <c r="R16" s="541"/>
      <c r="S16" s="542"/>
      <c r="U16" s="540"/>
      <c r="V16" s="541"/>
      <c r="W16" s="542"/>
    </row>
    <row r="17" spans="1:23" ht="17" thickBot="1" x14ac:dyDescent="0.4">
      <c r="A17" s="502" t="s">
        <v>4</v>
      </c>
      <c r="B17" s="503"/>
      <c r="C17" s="503"/>
      <c r="D17" s="503"/>
      <c r="E17" s="503"/>
      <c r="F17" s="503"/>
      <c r="G17" s="491"/>
      <c r="H17" s="68"/>
      <c r="I17" s="543" t="s">
        <v>4</v>
      </c>
      <c r="J17" s="544"/>
      <c r="K17" s="545"/>
      <c r="M17" s="543" t="s">
        <v>4</v>
      </c>
      <c r="N17" s="544"/>
      <c r="O17" s="545"/>
      <c r="Q17" s="543" t="s">
        <v>4</v>
      </c>
      <c r="R17" s="544"/>
      <c r="S17" s="545"/>
      <c r="U17" s="543" t="s">
        <v>4</v>
      </c>
      <c r="V17" s="544"/>
      <c r="W17" s="545"/>
    </row>
    <row r="18" spans="1:23" ht="33.5" thickBot="1" x14ac:dyDescent="0.4">
      <c r="A18" s="21" t="s">
        <v>35</v>
      </c>
      <c r="B18" s="385" t="s">
        <v>5</v>
      </c>
      <c r="C18" s="1">
        <f>$C$10*F18</f>
        <v>500</v>
      </c>
      <c r="D18" s="1">
        <f>$D$10*F18</f>
        <v>1500.0000000000002</v>
      </c>
      <c r="E18" s="1">
        <f>SUM(F18*0.8)</f>
        <v>8000</v>
      </c>
      <c r="F18" s="487">
        <f>W18</f>
        <v>10000</v>
      </c>
      <c r="G18" s="493">
        <v>10000</v>
      </c>
      <c r="H18" s="5"/>
      <c r="I18" s="223">
        <v>10000</v>
      </c>
      <c r="J18" s="223"/>
      <c r="K18" s="20">
        <f>I18+J18</f>
        <v>10000</v>
      </c>
      <c r="M18" s="8">
        <f>K18</f>
        <v>10000</v>
      </c>
      <c r="N18" s="223"/>
      <c r="O18" s="20">
        <f>M18+N18</f>
        <v>10000</v>
      </c>
      <c r="Q18" s="8">
        <f>O18</f>
        <v>10000</v>
      </c>
      <c r="R18" s="223"/>
      <c r="S18" s="20">
        <f>Q18+R18</f>
        <v>10000</v>
      </c>
      <c r="U18" s="8">
        <f>S18</f>
        <v>10000</v>
      </c>
      <c r="V18" s="223"/>
      <c r="W18" s="20">
        <f>U18+V18</f>
        <v>10000</v>
      </c>
    </row>
    <row r="19" spans="1:23" ht="16.5" x14ac:dyDescent="0.3">
      <c r="A19" s="30" t="s">
        <v>154</v>
      </c>
      <c r="B19" s="31" t="s">
        <v>6</v>
      </c>
      <c r="C19" s="570"/>
      <c r="D19" s="571"/>
      <c r="E19" s="571"/>
      <c r="F19" s="571"/>
      <c r="G19" s="491"/>
      <c r="H19" s="172"/>
      <c r="I19" s="546" t="s">
        <v>64</v>
      </c>
      <c r="J19" s="547"/>
      <c r="K19" s="548"/>
      <c r="M19" s="546" t="s">
        <v>64</v>
      </c>
      <c r="N19" s="547"/>
      <c r="O19" s="548"/>
      <c r="Q19" s="546" t="s">
        <v>64</v>
      </c>
      <c r="R19" s="547"/>
      <c r="S19" s="548"/>
      <c r="U19" s="546" t="s">
        <v>64</v>
      </c>
      <c r="V19" s="547"/>
      <c r="W19" s="548"/>
    </row>
    <row r="20" spans="1:23" ht="16.5" x14ac:dyDescent="0.3">
      <c r="A20" s="32" t="s">
        <v>155</v>
      </c>
      <c r="B20" s="33" t="s">
        <v>7</v>
      </c>
      <c r="C20" s="572"/>
      <c r="D20" s="573"/>
      <c r="E20" s="573"/>
      <c r="F20" s="573"/>
      <c r="G20" s="491"/>
      <c r="H20" s="172"/>
      <c r="I20" s="549"/>
      <c r="J20" s="550"/>
      <c r="K20" s="551"/>
      <c r="M20" s="549"/>
      <c r="N20" s="550"/>
      <c r="O20" s="551"/>
      <c r="Q20" s="549"/>
      <c r="R20" s="550"/>
      <c r="S20" s="551"/>
      <c r="U20" s="549"/>
      <c r="V20" s="550"/>
      <c r="W20" s="551"/>
    </row>
    <row r="21" spans="1:23" ht="16.5" x14ac:dyDescent="0.3">
      <c r="A21" s="34" t="s">
        <v>156</v>
      </c>
      <c r="B21" s="33" t="s">
        <v>8</v>
      </c>
      <c r="C21" s="572"/>
      <c r="D21" s="573"/>
      <c r="E21" s="573"/>
      <c r="F21" s="573"/>
      <c r="G21" s="491"/>
      <c r="H21" s="172"/>
      <c r="I21" s="552"/>
      <c r="J21" s="553"/>
      <c r="K21" s="554"/>
      <c r="M21" s="552"/>
      <c r="N21" s="553"/>
      <c r="O21" s="554"/>
      <c r="Q21" s="552"/>
      <c r="R21" s="553"/>
      <c r="S21" s="554"/>
      <c r="U21" s="552"/>
      <c r="V21" s="553"/>
      <c r="W21" s="554"/>
    </row>
    <row r="22" spans="1:23" ht="16.5" x14ac:dyDescent="0.3">
      <c r="A22" s="34" t="s">
        <v>157</v>
      </c>
      <c r="B22" s="33" t="s">
        <v>9</v>
      </c>
      <c r="C22" s="572"/>
      <c r="D22" s="573"/>
      <c r="E22" s="573"/>
      <c r="F22" s="573"/>
      <c r="G22" s="491"/>
      <c r="H22" s="172"/>
      <c r="I22" s="552"/>
      <c r="J22" s="553"/>
      <c r="K22" s="554"/>
      <c r="M22" s="552"/>
      <c r="N22" s="553"/>
      <c r="O22" s="554"/>
      <c r="Q22" s="552"/>
      <c r="R22" s="553"/>
      <c r="S22" s="554"/>
      <c r="U22" s="552"/>
      <c r="V22" s="553"/>
      <c r="W22" s="554"/>
    </row>
    <row r="23" spans="1:23" ht="17" thickBot="1" x14ac:dyDescent="0.35">
      <c r="A23" s="35" t="s">
        <v>158</v>
      </c>
      <c r="B23" s="36" t="s">
        <v>10</v>
      </c>
      <c r="C23" s="574"/>
      <c r="D23" s="575"/>
      <c r="E23" s="575"/>
      <c r="F23" s="575"/>
      <c r="G23" s="491"/>
      <c r="H23" s="172"/>
      <c r="I23" s="555"/>
      <c r="J23" s="556"/>
      <c r="K23" s="557"/>
      <c r="M23" s="555"/>
      <c r="N23" s="556"/>
      <c r="O23" s="557"/>
      <c r="Q23" s="555"/>
      <c r="R23" s="556"/>
      <c r="S23" s="557"/>
      <c r="U23" s="555"/>
      <c r="V23" s="556"/>
      <c r="W23" s="557"/>
    </row>
    <row r="24" spans="1:23" ht="17" thickBot="1" x14ac:dyDescent="0.4">
      <c r="A24" s="21" t="s">
        <v>40</v>
      </c>
      <c r="B24" s="22" t="s">
        <v>58</v>
      </c>
      <c r="C24" s="1">
        <f>$C$10*F24</f>
        <v>500</v>
      </c>
      <c r="D24" s="1">
        <f>$D$10*F24</f>
        <v>1500.0000000000002</v>
      </c>
      <c r="E24" s="1">
        <f>SUM(F24*0.8)</f>
        <v>8000</v>
      </c>
      <c r="F24" s="487">
        <f>W24</f>
        <v>10000</v>
      </c>
      <c r="G24" s="493">
        <v>10000</v>
      </c>
      <c r="H24" s="5"/>
      <c r="I24" s="223">
        <v>10000</v>
      </c>
      <c r="J24" s="223"/>
      <c r="K24" s="20">
        <f>I24+J24</f>
        <v>10000</v>
      </c>
      <c r="M24" s="8">
        <f>K24</f>
        <v>10000</v>
      </c>
      <c r="N24" s="223"/>
      <c r="O24" s="20">
        <f>M24+N24</f>
        <v>10000</v>
      </c>
      <c r="Q24" s="8">
        <f>O24</f>
        <v>10000</v>
      </c>
      <c r="R24" s="223"/>
      <c r="S24" s="20">
        <f>Q24+R24</f>
        <v>10000</v>
      </c>
      <c r="U24" s="8">
        <f>S24</f>
        <v>10000</v>
      </c>
      <c r="V24" s="223"/>
      <c r="W24" s="20">
        <f>U24+V24</f>
        <v>10000</v>
      </c>
    </row>
    <row r="25" spans="1:23" ht="30" customHeight="1" thickBot="1" x14ac:dyDescent="0.35">
      <c r="A25" s="37" t="s">
        <v>159</v>
      </c>
      <c r="B25" s="38" t="s">
        <v>57</v>
      </c>
      <c r="C25" s="576"/>
      <c r="D25" s="577"/>
      <c r="E25" s="577"/>
      <c r="F25" s="577"/>
      <c r="G25" s="491"/>
      <c r="H25" s="172"/>
      <c r="I25" s="558" t="s">
        <v>64</v>
      </c>
      <c r="J25" s="559"/>
      <c r="K25" s="560"/>
      <c r="L25" s="427"/>
      <c r="M25" s="558" t="s">
        <v>64</v>
      </c>
      <c r="N25" s="559"/>
      <c r="O25" s="560"/>
      <c r="P25" s="427"/>
      <c r="Q25" s="592" t="s">
        <v>64</v>
      </c>
      <c r="R25" s="593"/>
      <c r="S25" s="594"/>
      <c r="T25" s="427"/>
      <c r="U25" s="592" t="s">
        <v>64</v>
      </c>
      <c r="V25" s="593"/>
      <c r="W25" s="594"/>
    </row>
    <row r="26" spans="1:23" ht="17" thickBot="1" x14ac:dyDescent="0.4">
      <c r="A26" s="21" t="s">
        <v>42</v>
      </c>
      <c r="B26" s="22" t="s">
        <v>56</v>
      </c>
      <c r="C26" s="1">
        <f>$C$10*F26</f>
        <v>500</v>
      </c>
      <c r="D26" s="1">
        <f>$D$10*F26</f>
        <v>1500.0000000000002</v>
      </c>
      <c r="E26" s="1">
        <f>SUM(F26*0.8)</f>
        <v>8000</v>
      </c>
      <c r="F26" s="487">
        <f>W26</f>
        <v>10000</v>
      </c>
      <c r="G26" s="493">
        <v>10000</v>
      </c>
      <c r="H26" s="5"/>
      <c r="I26" s="223">
        <v>10000</v>
      </c>
      <c r="J26" s="223"/>
      <c r="K26" s="20">
        <f>I26+J26</f>
        <v>10000</v>
      </c>
      <c r="M26" s="8">
        <f>K26</f>
        <v>10000</v>
      </c>
      <c r="N26" s="223"/>
      <c r="O26" s="20">
        <f>M26+N26</f>
        <v>10000</v>
      </c>
      <c r="Q26" s="8">
        <f>O26</f>
        <v>10000</v>
      </c>
      <c r="R26" s="223"/>
      <c r="S26" s="20">
        <f>Q26+R26</f>
        <v>10000</v>
      </c>
      <c r="U26" s="8">
        <f>S26</f>
        <v>10000</v>
      </c>
      <c r="V26" s="223"/>
      <c r="W26" s="20">
        <f>U26+V26</f>
        <v>10000</v>
      </c>
    </row>
    <row r="27" spans="1:23" ht="16.5" x14ac:dyDescent="0.3">
      <c r="A27" s="39" t="s">
        <v>160</v>
      </c>
      <c r="B27" s="40" t="s">
        <v>11</v>
      </c>
      <c r="C27" s="515"/>
      <c r="D27" s="516"/>
      <c r="E27" s="516"/>
      <c r="F27" s="516"/>
      <c r="G27" s="491"/>
      <c r="H27" s="162"/>
      <c r="I27" s="564" t="s">
        <v>64</v>
      </c>
      <c r="J27" s="565"/>
      <c r="K27" s="566"/>
      <c r="M27" s="564" t="s">
        <v>64</v>
      </c>
      <c r="N27" s="565"/>
      <c r="O27" s="566"/>
      <c r="Q27" s="564" t="s">
        <v>64</v>
      </c>
      <c r="R27" s="565"/>
      <c r="S27" s="566"/>
      <c r="U27" s="564" t="s">
        <v>64</v>
      </c>
      <c r="V27" s="565"/>
      <c r="W27" s="566"/>
    </row>
    <row r="28" spans="1:23" ht="17" thickBot="1" x14ac:dyDescent="0.35">
      <c r="A28" s="41" t="s">
        <v>161</v>
      </c>
      <c r="B28" s="42" t="s">
        <v>30</v>
      </c>
      <c r="C28" s="519"/>
      <c r="D28" s="520"/>
      <c r="E28" s="520"/>
      <c r="F28" s="520"/>
      <c r="G28" s="491"/>
      <c r="H28" s="162"/>
      <c r="I28" s="567"/>
      <c r="J28" s="568"/>
      <c r="K28" s="569"/>
      <c r="M28" s="567"/>
      <c r="N28" s="568"/>
      <c r="O28" s="569"/>
      <c r="Q28" s="567"/>
      <c r="R28" s="568"/>
      <c r="S28" s="569"/>
      <c r="U28" s="567"/>
      <c r="V28" s="568"/>
      <c r="W28" s="569"/>
    </row>
    <row r="29" spans="1:23" ht="17" thickBot="1" x14ac:dyDescent="0.4">
      <c r="A29" s="21" t="s">
        <v>45</v>
      </c>
      <c r="B29" s="22" t="s">
        <v>12</v>
      </c>
      <c r="C29" s="1">
        <f>$C$10*F29</f>
        <v>500</v>
      </c>
      <c r="D29" s="1">
        <f>$D$10*F29</f>
        <v>1500.0000000000002</v>
      </c>
      <c r="E29" s="1">
        <f>SUM(F29*0.8)</f>
        <v>8000</v>
      </c>
      <c r="F29" s="487">
        <f>W29</f>
        <v>10000</v>
      </c>
      <c r="G29" s="493">
        <v>10000</v>
      </c>
      <c r="H29" s="5"/>
      <c r="I29" s="223">
        <v>10000</v>
      </c>
      <c r="J29" s="223"/>
      <c r="K29" s="20">
        <f>I29+J29</f>
        <v>10000</v>
      </c>
      <c r="M29" s="8">
        <f>K29</f>
        <v>10000</v>
      </c>
      <c r="N29" s="223"/>
      <c r="O29" s="20">
        <f>M29+N29</f>
        <v>10000</v>
      </c>
      <c r="Q29" s="8">
        <f>O29</f>
        <v>10000</v>
      </c>
      <c r="R29" s="223"/>
      <c r="S29" s="20">
        <f>Q29+R29</f>
        <v>10000</v>
      </c>
      <c r="U29" s="8">
        <f>S29</f>
        <v>10000</v>
      </c>
      <c r="V29" s="223"/>
      <c r="W29" s="20">
        <f>U29+V29</f>
        <v>10000</v>
      </c>
    </row>
    <row r="30" spans="1:23" ht="16.5" x14ac:dyDescent="0.3">
      <c r="A30" s="39" t="s">
        <v>162</v>
      </c>
      <c r="B30" s="40" t="s">
        <v>27</v>
      </c>
      <c r="C30" s="584"/>
      <c r="D30" s="585"/>
      <c r="E30" s="585"/>
      <c r="F30" s="585"/>
      <c r="G30" s="491"/>
      <c r="H30" s="172"/>
      <c r="I30" s="564" t="s">
        <v>64</v>
      </c>
      <c r="J30" s="565"/>
      <c r="K30" s="566"/>
      <c r="M30" s="564" t="s">
        <v>64</v>
      </c>
      <c r="N30" s="565"/>
      <c r="O30" s="566"/>
      <c r="Q30" s="564" t="s">
        <v>64</v>
      </c>
      <c r="R30" s="565"/>
      <c r="S30" s="566"/>
      <c r="U30" s="564" t="s">
        <v>64</v>
      </c>
      <c r="V30" s="565"/>
      <c r="W30" s="566"/>
    </row>
    <row r="31" spans="1:23" ht="17" thickBot="1" x14ac:dyDescent="0.35">
      <c r="A31" s="41" t="s">
        <v>163</v>
      </c>
      <c r="B31" s="42" t="s">
        <v>179</v>
      </c>
      <c r="C31" s="586"/>
      <c r="D31" s="587"/>
      <c r="E31" s="587"/>
      <c r="F31" s="587"/>
      <c r="G31" s="491"/>
      <c r="H31" s="172"/>
      <c r="I31" s="567"/>
      <c r="J31" s="568"/>
      <c r="K31" s="569"/>
      <c r="M31" s="567"/>
      <c r="N31" s="568"/>
      <c r="O31" s="569"/>
      <c r="Q31" s="567"/>
      <c r="R31" s="568"/>
      <c r="S31" s="569"/>
      <c r="U31" s="567"/>
      <c r="V31" s="568"/>
      <c r="W31" s="569"/>
    </row>
    <row r="32" spans="1:23" ht="30" customHeight="1" thickBot="1" x14ac:dyDescent="0.35">
      <c r="A32" s="302" t="s">
        <v>361</v>
      </c>
      <c r="B32" s="309" t="s">
        <v>454</v>
      </c>
      <c r="C32" s="1">
        <f>$C$10*F32</f>
        <v>0</v>
      </c>
      <c r="D32" s="1">
        <f>$D$10*F32</f>
        <v>0</v>
      </c>
      <c r="E32" s="1">
        <f>SUM(F32*0.8)</f>
        <v>0</v>
      </c>
      <c r="F32" s="487">
        <f>W32</f>
        <v>0</v>
      </c>
      <c r="G32" s="493">
        <v>0</v>
      </c>
      <c r="H32" s="172"/>
      <c r="I32" s="223"/>
      <c r="J32" s="223"/>
      <c r="K32" s="20">
        <f>I32+J32</f>
        <v>0</v>
      </c>
      <c r="M32" s="8">
        <f>K32</f>
        <v>0</v>
      </c>
      <c r="N32" s="223"/>
      <c r="O32" s="20">
        <f>M32+N32</f>
        <v>0</v>
      </c>
      <c r="Q32" s="8">
        <f>O32</f>
        <v>0</v>
      </c>
      <c r="R32" s="223"/>
      <c r="S32" s="20">
        <f>Q32+R32</f>
        <v>0</v>
      </c>
      <c r="U32" s="8">
        <f>S32</f>
        <v>0</v>
      </c>
      <c r="V32" s="223"/>
      <c r="W32" s="20">
        <f>U32+V32</f>
        <v>0</v>
      </c>
    </row>
    <row r="33" spans="1:23" ht="28.25" customHeight="1" thickBot="1" x14ac:dyDescent="0.35">
      <c r="A33" s="303" t="s">
        <v>362</v>
      </c>
      <c r="B33" s="309" t="s">
        <v>447</v>
      </c>
      <c r="C33" s="1">
        <f>$C$10*F33</f>
        <v>0</v>
      </c>
      <c r="D33" s="1">
        <f>$D$10*F33</f>
        <v>0</v>
      </c>
      <c r="E33" s="1">
        <f>SUM(F33*0.8)</f>
        <v>0</v>
      </c>
      <c r="F33" s="487">
        <f>W33</f>
        <v>0</v>
      </c>
      <c r="G33" s="493">
        <v>0</v>
      </c>
      <c r="H33" s="172"/>
      <c r="I33" s="223"/>
      <c r="J33" s="223"/>
      <c r="K33" s="20">
        <f>I33+J33</f>
        <v>0</v>
      </c>
      <c r="M33" s="8">
        <f>K33</f>
        <v>0</v>
      </c>
      <c r="N33" s="223"/>
      <c r="O33" s="20">
        <f>M33+N33</f>
        <v>0</v>
      </c>
      <c r="Q33" s="8">
        <f>O33</f>
        <v>0</v>
      </c>
      <c r="R33" s="223"/>
      <c r="S33" s="20">
        <f>Q33+R33</f>
        <v>0</v>
      </c>
      <c r="U33" s="8">
        <f>S33</f>
        <v>0</v>
      </c>
      <c r="V33" s="223"/>
      <c r="W33" s="20">
        <f>U33+V33</f>
        <v>0</v>
      </c>
    </row>
    <row r="34" spans="1:23" ht="18" customHeight="1" thickBot="1" x14ac:dyDescent="0.35">
      <c r="A34" s="290"/>
      <c r="B34" s="291"/>
      <c r="C34" s="292"/>
      <c r="D34" s="292"/>
      <c r="E34" s="292"/>
      <c r="F34" s="488"/>
      <c r="G34" s="491"/>
      <c r="H34" s="172"/>
      <c r="I34" s="564" t="s">
        <v>64</v>
      </c>
      <c r="J34" s="565"/>
      <c r="K34" s="566"/>
      <c r="M34" s="564" t="s">
        <v>64</v>
      </c>
      <c r="N34" s="565"/>
      <c r="O34" s="566"/>
      <c r="Q34" s="564" t="s">
        <v>64</v>
      </c>
      <c r="R34" s="565"/>
      <c r="S34" s="566"/>
      <c r="U34" s="564" t="s">
        <v>64</v>
      </c>
      <c r="V34" s="565"/>
      <c r="W34" s="566"/>
    </row>
    <row r="35" spans="1:23" ht="18" customHeight="1" thickBot="1" x14ac:dyDescent="0.35">
      <c r="A35" s="290"/>
      <c r="B35" s="291"/>
      <c r="C35" s="292"/>
      <c r="D35" s="292"/>
      <c r="E35" s="292"/>
      <c r="F35" s="488"/>
      <c r="G35" s="491"/>
      <c r="H35" s="172"/>
      <c r="I35" s="567"/>
      <c r="J35" s="568"/>
      <c r="K35" s="569"/>
      <c r="M35" s="567"/>
      <c r="N35" s="568"/>
      <c r="O35" s="569"/>
      <c r="Q35" s="567"/>
      <c r="R35" s="568"/>
      <c r="S35" s="569"/>
      <c r="U35" s="567"/>
      <c r="V35" s="568"/>
      <c r="W35" s="569"/>
    </row>
    <row r="36" spans="1:23" ht="27" customHeight="1" thickBot="1" x14ac:dyDescent="0.4">
      <c r="A36" s="502" t="s">
        <v>13</v>
      </c>
      <c r="B36" s="503"/>
      <c r="C36" s="503"/>
      <c r="D36" s="503"/>
      <c r="E36" s="503"/>
      <c r="F36" s="503"/>
      <c r="G36" s="491"/>
      <c r="H36" s="68"/>
      <c r="I36" s="578" t="s">
        <v>65</v>
      </c>
      <c r="J36" s="579"/>
      <c r="K36" s="580"/>
      <c r="M36" s="578" t="s">
        <v>65</v>
      </c>
      <c r="N36" s="579"/>
      <c r="O36" s="580"/>
      <c r="Q36" s="578" t="s">
        <v>65</v>
      </c>
      <c r="R36" s="579"/>
      <c r="S36" s="580"/>
      <c r="U36" s="578" t="s">
        <v>65</v>
      </c>
      <c r="V36" s="579"/>
      <c r="W36" s="580"/>
    </row>
    <row r="37" spans="1:23" ht="17" thickBot="1" x14ac:dyDescent="0.4">
      <c r="A37" s="21" t="s">
        <v>48</v>
      </c>
      <c r="B37" s="22" t="s">
        <v>28</v>
      </c>
      <c r="C37" s="1">
        <f>$C$10*F37</f>
        <v>500</v>
      </c>
      <c r="D37" s="1">
        <f>$D$10*F37</f>
        <v>1500.0000000000002</v>
      </c>
      <c r="E37" s="1">
        <f>SUM(F37*0.8)</f>
        <v>8000</v>
      </c>
      <c r="F37" s="487">
        <f>W37</f>
        <v>10000</v>
      </c>
      <c r="G37" s="493">
        <v>10000</v>
      </c>
      <c r="H37" s="5"/>
      <c r="I37" s="223">
        <v>10000</v>
      </c>
      <c r="J37" s="223"/>
      <c r="K37" s="20">
        <f>I37+J37</f>
        <v>10000</v>
      </c>
      <c r="M37" s="8">
        <f>K37</f>
        <v>10000</v>
      </c>
      <c r="N37" s="223"/>
      <c r="O37" s="20">
        <f>M37+N37</f>
        <v>10000</v>
      </c>
      <c r="Q37" s="8">
        <f>O37</f>
        <v>10000</v>
      </c>
      <c r="R37" s="223"/>
      <c r="S37" s="20">
        <f>Q37+R37</f>
        <v>10000</v>
      </c>
      <c r="U37" s="8">
        <f>S37</f>
        <v>10000</v>
      </c>
      <c r="V37" s="223"/>
      <c r="W37" s="20">
        <f>U37+V37</f>
        <v>10000</v>
      </c>
    </row>
    <row r="38" spans="1:23" ht="16.5" x14ac:dyDescent="0.3">
      <c r="A38" s="30" t="s">
        <v>164</v>
      </c>
      <c r="B38" s="31" t="s">
        <v>26</v>
      </c>
      <c r="C38" s="584"/>
      <c r="D38" s="585"/>
      <c r="E38" s="585"/>
      <c r="F38" s="585"/>
      <c r="G38" s="491"/>
      <c r="H38" s="172"/>
      <c r="I38" s="534" t="s">
        <v>64</v>
      </c>
      <c r="J38" s="535"/>
      <c r="K38" s="536"/>
      <c r="L38" s="153"/>
      <c r="M38" s="534" t="s">
        <v>64</v>
      </c>
      <c r="N38" s="535"/>
      <c r="O38" s="536"/>
      <c r="P38" s="153"/>
      <c r="Q38" s="534" t="s">
        <v>64</v>
      </c>
      <c r="R38" s="535"/>
      <c r="S38" s="536"/>
      <c r="T38" s="153"/>
      <c r="U38" s="534" t="s">
        <v>64</v>
      </c>
      <c r="V38" s="535"/>
      <c r="W38" s="536"/>
    </row>
    <row r="39" spans="1:23" ht="16.5" x14ac:dyDescent="0.3">
      <c r="A39" s="34" t="s">
        <v>165</v>
      </c>
      <c r="B39" s="33" t="s">
        <v>180</v>
      </c>
      <c r="C39" s="595"/>
      <c r="D39" s="596"/>
      <c r="E39" s="596"/>
      <c r="F39" s="596"/>
      <c r="G39" s="491"/>
      <c r="H39" s="172"/>
      <c r="I39" s="537"/>
      <c r="J39" s="538"/>
      <c r="K39" s="539"/>
      <c r="L39" s="153"/>
      <c r="M39" s="537"/>
      <c r="N39" s="538"/>
      <c r="O39" s="539"/>
      <c r="P39" s="153"/>
      <c r="Q39" s="537"/>
      <c r="R39" s="538"/>
      <c r="S39" s="539"/>
      <c r="T39" s="153"/>
      <c r="U39" s="537"/>
      <c r="V39" s="538"/>
      <c r="W39" s="539"/>
    </row>
    <row r="40" spans="1:23" ht="17" thickBot="1" x14ac:dyDescent="0.35">
      <c r="A40" s="35" t="s">
        <v>166</v>
      </c>
      <c r="B40" s="36" t="s">
        <v>117</v>
      </c>
      <c r="C40" s="586"/>
      <c r="D40" s="587"/>
      <c r="E40" s="587"/>
      <c r="F40" s="587"/>
      <c r="G40" s="491"/>
      <c r="H40" s="172"/>
      <c r="I40" s="540"/>
      <c r="J40" s="541"/>
      <c r="K40" s="542"/>
      <c r="L40" s="153"/>
      <c r="M40" s="540"/>
      <c r="N40" s="541"/>
      <c r="O40" s="542"/>
      <c r="P40" s="153"/>
      <c r="Q40" s="540"/>
      <c r="R40" s="541"/>
      <c r="S40" s="542"/>
      <c r="T40" s="153"/>
      <c r="U40" s="540"/>
      <c r="V40" s="541"/>
      <c r="W40" s="542"/>
    </row>
    <row r="41" spans="1:23" ht="17" thickBot="1" x14ac:dyDescent="0.4">
      <c r="A41" s="590" t="s">
        <v>118</v>
      </c>
      <c r="B41" s="591"/>
      <c r="C41" s="591"/>
      <c r="D41" s="591"/>
      <c r="E41" s="591"/>
      <c r="F41" s="591"/>
      <c r="G41" s="491"/>
      <c r="H41" s="68"/>
      <c r="I41" s="581" t="s">
        <v>128</v>
      </c>
      <c r="J41" s="582"/>
      <c r="K41" s="583"/>
      <c r="M41" s="581" t="s">
        <v>128</v>
      </c>
      <c r="N41" s="582"/>
      <c r="O41" s="583"/>
      <c r="Q41" s="581" t="s">
        <v>128</v>
      </c>
      <c r="R41" s="582"/>
      <c r="S41" s="583"/>
      <c r="U41" s="581" t="s">
        <v>128</v>
      </c>
      <c r="V41" s="582"/>
      <c r="W41" s="583"/>
    </row>
    <row r="42" spans="1:23" ht="17" thickBot="1" x14ac:dyDescent="0.4">
      <c r="A42" s="43" t="s">
        <v>111</v>
      </c>
      <c r="B42" s="44" t="s">
        <v>193</v>
      </c>
      <c r="C42" s="1">
        <f>$C$10*F42</f>
        <v>100</v>
      </c>
      <c r="D42" s="1">
        <f>$D$10*F42</f>
        <v>300.00000000000006</v>
      </c>
      <c r="E42" s="1">
        <f>SUM(F42*0.8)</f>
        <v>1600</v>
      </c>
      <c r="F42" s="487">
        <f>W42</f>
        <v>2000</v>
      </c>
      <c r="G42" s="493">
        <v>0</v>
      </c>
      <c r="H42" s="5"/>
      <c r="I42" s="223">
        <v>2000</v>
      </c>
      <c r="J42" s="223"/>
      <c r="K42" s="9">
        <f>I42+J42</f>
        <v>2000</v>
      </c>
      <c r="M42" s="8">
        <f>K42</f>
        <v>2000</v>
      </c>
      <c r="N42" s="223"/>
      <c r="O42" s="8">
        <f>M42+N42</f>
        <v>2000</v>
      </c>
      <c r="Q42" s="45">
        <f>O42</f>
        <v>2000</v>
      </c>
      <c r="R42" s="223"/>
      <c r="S42" s="8">
        <f>Q42+R42</f>
        <v>2000</v>
      </c>
      <c r="U42" s="45">
        <f>S42</f>
        <v>2000</v>
      </c>
      <c r="V42" s="223"/>
      <c r="W42" s="8">
        <f>U42+V42</f>
        <v>2000</v>
      </c>
    </row>
    <row r="43" spans="1:23" ht="26" customHeight="1" thickBot="1" x14ac:dyDescent="0.35">
      <c r="A43" s="46" t="s">
        <v>167</v>
      </c>
      <c r="B43" s="47" t="s">
        <v>136</v>
      </c>
      <c r="C43" s="588"/>
      <c r="D43" s="589"/>
      <c r="E43" s="589"/>
      <c r="F43" s="589"/>
      <c r="G43" s="491"/>
      <c r="H43" s="162"/>
      <c r="I43" s="561" t="s">
        <v>115</v>
      </c>
      <c r="J43" s="562"/>
      <c r="K43" s="563"/>
      <c r="L43" s="423"/>
      <c r="M43" s="561" t="s">
        <v>115</v>
      </c>
      <c r="N43" s="562"/>
      <c r="O43" s="563"/>
      <c r="P43" s="423"/>
      <c r="Q43" s="561" t="s">
        <v>115</v>
      </c>
      <c r="R43" s="562"/>
      <c r="S43" s="563"/>
      <c r="T43" s="423"/>
      <c r="U43" s="561" t="s">
        <v>115</v>
      </c>
      <c r="V43" s="562"/>
      <c r="W43" s="563"/>
    </row>
    <row r="44" spans="1:23" ht="17" thickBot="1" x14ac:dyDescent="0.4">
      <c r="A44" s="21" t="s">
        <v>122</v>
      </c>
      <c r="B44" s="48" t="s">
        <v>194</v>
      </c>
      <c r="C44" s="1">
        <f>$C$10*F44</f>
        <v>50</v>
      </c>
      <c r="D44" s="1">
        <f>$D$10*F44</f>
        <v>150.00000000000003</v>
      </c>
      <c r="E44" s="1">
        <f>SUM(F44*0.8)</f>
        <v>800</v>
      </c>
      <c r="F44" s="487">
        <f>W44</f>
        <v>1000</v>
      </c>
      <c r="G44" s="493">
        <v>0</v>
      </c>
      <c r="H44" s="5"/>
      <c r="I44" s="223">
        <v>1000</v>
      </c>
      <c r="J44" s="223"/>
      <c r="K44" s="10">
        <f>I44+J44</f>
        <v>1000</v>
      </c>
      <c r="M44" s="7">
        <f>K44</f>
        <v>1000</v>
      </c>
      <c r="N44" s="223"/>
      <c r="O44" s="7">
        <f>M44+N44</f>
        <v>1000</v>
      </c>
      <c r="Q44" s="49">
        <f>O44</f>
        <v>1000</v>
      </c>
      <c r="R44" s="223"/>
      <c r="S44" s="6">
        <f>Q44+R44</f>
        <v>1000</v>
      </c>
      <c r="U44" s="49">
        <f>S44</f>
        <v>1000</v>
      </c>
      <c r="V44" s="223"/>
      <c r="W44" s="6">
        <f>U44+V44</f>
        <v>1000</v>
      </c>
    </row>
    <row r="45" spans="1:23" ht="25.4" customHeight="1" thickBot="1" x14ac:dyDescent="0.35">
      <c r="A45" s="46" t="s">
        <v>315</v>
      </c>
      <c r="B45" s="47" t="s">
        <v>134</v>
      </c>
      <c r="C45" s="588"/>
      <c r="D45" s="589"/>
      <c r="E45" s="589"/>
      <c r="F45" s="589"/>
      <c r="G45" s="491"/>
      <c r="H45" s="162"/>
      <c r="I45" s="561" t="s">
        <v>115</v>
      </c>
      <c r="J45" s="562"/>
      <c r="K45" s="563"/>
      <c r="L45" s="423"/>
      <c r="M45" s="561" t="s">
        <v>115</v>
      </c>
      <c r="N45" s="562"/>
      <c r="O45" s="563"/>
      <c r="P45" s="423"/>
      <c r="Q45" s="561" t="s">
        <v>115</v>
      </c>
      <c r="R45" s="562"/>
      <c r="S45" s="563"/>
      <c r="T45" s="423"/>
      <c r="U45" s="561" t="s">
        <v>115</v>
      </c>
      <c r="V45" s="562"/>
      <c r="W45" s="563"/>
    </row>
    <row r="46" spans="1:23" ht="17" thickBot="1" x14ac:dyDescent="0.4">
      <c r="A46" s="21" t="s">
        <v>123</v>
      </c>
      <c r="B46" s="48" t="s">
        <v>195</v>
      </c>
      <c r="C46" s="1">
        <f>$C$10*F46</f>
        <v>50</v>
      </c>
      <c r="D46" s="1">
        <f>$D$10*F46</f>
        <v>150.00000000000003</v>
      </c>
      <c r="E46" s="1">
        <f>SUM(F46*0.8)</f>
        <v>800</v>
      </c>
      <c r="F46" s="487">
        <f>W46</f>
        <v>1000</v>
      </c>
      <c r="G46" s="493">
        <v>0</v>
      </c>
      <c r="H46" s="5"/>
      <c r="I46" s="223">
        <v>1000</v>
      </c>
      <c r="J46" s="223"/>
      <c r="K46" s="10">
        <f>I46+J46</f>
        <v>1000</v>
      </c>
      <c r="M46" s="7">
        <f>K46</f>
        <v>1000</v>
      </c>
      <c r="N46" s="223"/>
      <c r="O46" s="7">
        <f>M46+N46</f>
        <v>1000</v>
      </c>
      <c r="Q46" s="45">
        <f>O46</f>
        <v>1000</v>
      </c>
      <c r="R46" s="223"/>
      <c r="S46" s="6">
        <f>Q46+R46</f>
        <v>1000</v>
      </c>
      <c r="U46" s="45">
        <f>S46</f>
        <v>1000</v>
      </c>
      <c r="V46" s="223"/>
      <c r="W46" s="6">
        <f>U46+V46</f>
        <v>1000</v>
      </c>
    </row>
    <row r="47" spans="1:23" ht="16.5" x14ac:dyDescent="0.3">
      <c r="A47" s="30" t="s">
        <v>169</v>
      </c>
      <c r="B47" s="31" t="s">
        <v>142</v>
      </c>
      <c r="C47" s="515"/>
      <c r="D47" s="516"/>
      <c r="E47" s="516"/>
      <c r="F47" s="516"/>
      <c r="G47" s="491"/>
      <c r="H47" s="162"/>
      <c r="I47" s="600" t="s">
        <v>115</v>
      </c>
      <c r="J47" s="601"/>
      <c r="K47" s="602"/>
      <c r="M47" s="600" t="s">
        <v>115</v>
      </c>
      <c r="N47" s="601"/>
      <c r="O47" s="602"/>
      <c r="Q47" s="600" t="s">
        <v>115</v>
      </c>
      <c r="R47" s="601"/>
      <c r="S47" s="602"/>
      <c r="U47" s="600" t="s">
        <v>115</v>
      </c>
      <c r="V47" s="601"/>
      <c r="W47" s="602"/>
    </row>
    <row r="48" spans="1:23" ht="16.5" x14ac:dyDescent="0.3">
      <c r="A48" s="32" t="s">
        <v>170</v>
      </c>
      <c r="B48" s="50" t="s">
        <v>139</v>
      </c>
      <c r="C48" s="517"/>
      <c r="D48" s="518"/>
      <c r="E48" s="518"/>
      <c r="F48" s="518"/>
      <c r="G48" s="491"/>
      <c r="H48" s="162"/>
      <c r="I48" s="603"/>
      <c r="J48" s="604"/>
      <c r="K48" s="605"/>
      <c r="M48" s="603"/>
      <c r="N48" s="604"/>
      <c r="O48" s="605"/>
      <c r="Q48" s="603"/>
      <c r="R48" s="604"/>
      <c r="S48" s="605"/>
      <c r="U48" s="603"/>
      <c r="V48" s="604"/>
      <c r="W48" s="605"/>
    </row>
    <row r="49" spans="1:23" ht="17" thickBot="1" x14ac:dyDescent="0.35">
      <c r="A49" s="51" t="s">
        <v>171</v>
      </c>
      <c r="B49" s="52" t="s">
        <v>141</v>
      </c>
      <c r="C49" s="519"/>
      <c r="D49" s="520"/>
      <c r="E49" s="520"/>
      <c r="F49" s="520"/>
      <c r="G49" s="491"/>
      <c r="H49" s="162"/>
      <c r="I49" s="603"/>
      <c r="J49" s="604"/>
      <c r="K49" s="605"/>
      <c r="M49" s="603"/>
      <c r="N49" s="604"/>
      <c r="O49" s="605"/>
      <c r="Q49" s="603"/>
      <c r="R49" s="604"/>
      <c r="S49" s="605"/>
      <c r="U49" s="603"/>
      <c r="V49" s="604"/>
      <c r="W49" s="605"/>
    </row>
    <row r="50" spans="1:23" ht="17" thickBot="1" x14ac:dyDescent="0.4">
      <c r="A50" s="21" t="s">
        <v>124</v>
      </c>
      <c r="B50" s="48" t="s">
        <v>196</v>
      </c>
      <c r="C50" s="1">
        <f>$C$10*F50</f>
        <v>25</v>
      </c>
      <c r="D50" s="1">
        <f>$D$10*F50</f>
        <v>75.000000000000014</v>
      </c>
      <c r="E50" s="1">
        <f>SUM(F50*0.8)</f>
        <v>400</v>
      </c>
      <c r="F50" s="487">
        <f>W50</f>
        <v>500</v>
      </c>
      <c r="G50" s="493">
        <v>0</v>
      </c>
      <c r="H50" s="5"/>
      <c r="I50" s="223">
        <v>500</v>
      </c>
      <c r="J50" s="223"/>
      <c r="K50" s="8">
        <f>I50+J50</f>
        <v>500</v>
      </c>
      <c r="M50" s="8">
        <f>K50</f>
        <v>500</v>
      </c>
      <c r="N50" s="223"/>
      <c r="O50" s="8">
        <f>M50+N50</f>
        <v>500</v>
      </c>
      <c r="Q50" s="49">
        <f>O50</f>
        <v>500</v>
      </c>
      <c r="R50" s="223"/>
      <c r="S50" s="8">
        <f>Q50+R50</f>
        <v>500</v>
      </c>
      <c r="U50" s="49">
        <f>S50</f>
        <v>500</v>
      </c>
      <c r="V50" s="223"/>
      <c r="W50" s="8">
        <f>U50+V50</f>
        <v>500</v>
      </c>
    </row>
    <row r="51" spans="1:23" ht="28.4" customHeight="1" thickBot="1" x14ac:dyDescent="0.4">
      <c r="A51" s="46" t="s">
        <v>172</v>
      </c>
      <c r="B51" s="47" t="s">
        <v>135</v>
      </c>
      <c r="C51" s="588"/>
      <c r="D51" s="589"/>
      <c r="E51" s="589"/>
      <c r="F51" s="589"/>
      <c r="G51" s="491"/>
      <c r="H51" s="162"/>
      <c r="I51" s="597" t="s">
        <v>115</v>
      </c>
      <c r="J51" s="598"/>
      <c r="K51" s="599"/>
      <c r="L51" s="57"/>
      <c r="M51" s="597" t="s">
        <v>115</v>
      </c>
      <c r="N51" s="598"/>
      <c r="O51" s="599"/>
      <c r="P51" s="57"/>
      <c r="Q51" s="597" t="s">
        <v>115</v>
      </c>
      <c r="R51" s="598"/>
      <c r="S51" s="599"/>
      <c r="T51" s="57"/>
      <c r="U51" s="597" t="s">
        <v>115</v>
      </c>
      <c r="V51" s="598"/>
      <c r="W51" s="599"/>
    </row>
    <row r="52" spans="1:23" ht="17" thickBot="1" x14ac:dyDescent="0.4">
      <c r="A52" s="21" t="s">
        <v>125</v>
      </c>
      <c r="B52" s="48" t="s">
        <v>197</v>
      </c>
      <c r="C52" s="1">
        <f>$C$10*F52</f>
        <v>25</v>
      </c>
      <c r="D52" s="1">
        <f>$D$10*F52</f>
        <v>75.000000000000014</v>
      </c>
      <c r="E52" s="1">
        <f>SUM(F52*0.8)</f>
        <v>400</v>
      </c>
      <c r="F52" s="487">
        <f>W52</f>
        <v>500</v>
      </c>
      <c r="G52" s="493">
        <v>0</v>
      </c>
      <c r="H52" s="5"/>
      <c r="I52" s="223">
        <v>500</v>
      </c>
      <c r="J52" s="223"/>
      <c r="K52" s="10">
        <f>I52+J52</f>
        <v>500</v>
      </c>
      <c r="M52" s="7">
        <f>K52</f>
        <v>500</v>
      </c>
      <c r="N52" s="223"/>
      <c r="O52" s="7">
        <f>M52+N52</f>
        <v>500</v>
      </c>
      <c r="Q52" s="45">
        <f>O52</f>
        <v>500</v>
      </c>
      <c r="R52" s="223"/>
      <c r="S52" s="6">
        <f>Q52+R52</f>
        <v>500</v>
      </c>
      <c r="U52" s="45">
        <f>S52</f>
        <v>500</v>
      </c>
      <c r="V52" s="223"/>
      <c r="W52" s="6">
        <f>U52+V52</f>
        <v>500</v>
      </c>
    </row>
    <row r="53" spans="1:23" ht="16.5" x14ac:dyDescent="0.3">
      <c r="A53" s="30" t="s">
        <v>173</v>
      </c>
      <c r="B53" s="31" t="s">
        <v>143</v>
      </c>
      <c r="C53" s="515"/>
      <c r="D53" s="516"/>
      <c r="E53" s="516"/>
      <c r="F53" s="516"/>
      <c r="G53" s="491"/>
      <c r="H53" s="162"/>
      <c r="I53" s="600" t="s">
        <v>115</v>
      </c>
      <c r="J53" s="601"/>
      <c r="K53" s="602"/>
      <c r="M53" s="600" t="s">
        <v>115</v>
      </c>
      <c r="N53" s="601"/>
      <c r="O53" s="602"/>
      <c r="Q53" s="600" t="s">
        <v>115</v>
      </c>
      <c r="R53" s="601"/>
      <c r="S53" s="602"/>
      <c r="U53" s="600" t="s">
        <v>115</v>
      </c>
      <c r="V53" s="601"/>
      <c r="W53" s="602"/>
    </row>
    <row r="54" spans="1:23" ht="17" thickBot="1" x14ac:dyDescent="0.35">
      <c r="A54" s="51" t="s">
        <v>174</v>
      </c>
      <c r="B54" s="52" t="s">
        <v>181</v>
      </c>
      <c r="C54" s="519"/>
      <c r="D54" s="520"/>
      <c r="E54" s="520"/>
      <c r="F54" s="520"/>
      <c r="G54" s="491"/>
      <c r="H54" s="162"/>
      <c r="I54" s="603"/>
      <c r="J54" s="604"/>
      <c r="K54" s="605"/>
      <c r="M54" s="603"/>
      <c r="N54" s="604"/>
      <c r="O54" s="605"/>
      <c r="Q54" s="603"/>
      <c r="R54" s="604"/>
      <c r="S54" s="605"/>
      <c r="U54" s="603"/>
      <c r="V54" s="604"/>
      <c r="W54" s="605"/>
    </row>
    <row r="55" spans="1:23" ht="17" thickBot="1" x14ac:dyDescent="0.4">
      <c r="A55" s="21" t="s">
        <v>126</v>
      </c>
      <c r="B55" s="48" t="s">
        <v>198</v>
      </c>
      <c r="C55" s="1">
        <f>$C$10*F55</f>
        <v>25</v>
      </c>
      <c r="D55" s="1">
        <f>$D$10*F55</f>
        <v>75.000000000000014</v>
      </c>
      <c r="E55" s="1">
        <f>SUM(F55*0.8)</f>
        <v>400</v>
      </c>
      <c r="F55" s="487">
        <f>W55</f>
        <v>500</v>
      </c>
      <c r="G55" s="493">
        <v>0</v>
      </c>
      <c r="H55" s="5"/>
      <c r="I55" s="223">
        <v>500</v>
      </c>
      <c r="J55" s="223"/>
      <c r="K55" s="8">
        <f>I55+J55</f>
        <v>500</v>
      </c>
      <c r="M55" s="8">
        <f>K55</f>
        <v>500</v>
      </c>
      <c r="N55" s="223"/>
      <c r="O55" s="8">
        <f>M55+N55</f>
        <v>500</v>
      </c>
      <c r="Q55" s="49">
        <f>O55</f>
        <v>500</v>
      </c>
      <c r="R55" s="223"/>
      <c r="S55" s="8">
        <f>Q55+R55</f>
        <v>500</v>
      </c>
      <c r="U55" s="49">
        <f>S55</f>
        <v>500</v>
      </c>
      <c r="V55" s="223"/>
      <c r="W55" s="8">
        <f>U55+V55</f>
        <v>500</v>
      </c>
    </row>
    <row r="56" spans="1:23" ht="16.5" x14ac:dyDescent="0.3">
      <c r="A56" s="30" t="s">
        <v>175</v>
      </c>
      <c r="B56" s="31" t="s">
        <v>149</v>
      </c>
      <c r="C56" s="515"/>
      <c r="D56" s="516"/>
      <c r="E56" s="516"/>
      <c r="F56" s="516"/>
      <c r="G56" s="491"/>
      <c r="H56" s="162"/>
      <c r="I56" s="600" t="s">
        <v>115</v>
      </c>
      <c r="J56" s="601"/>
      <c r="K56" s="602"/>
      <c r="M56" s="600" t="s">
        <v>115</v>
      </c>
      <c r="N56" s="601"/>
      <c r="O56" s="602"/>
      <c r="Q56" s="600" t="s">
        <v>115</v>
      </c>
      <c r="R56" s="601"/>
      <c r="S56" s="602"/>
      <c r="U56" s="600" t="s">
        <v>115</v>
      </c>
      <c r="V56" s="601"/>
      <c r="W56" s="602"/>
    </row>
    <row r="57" spans="1:23" ht="16.5" x14ac:dyDescent="0.3">
      <c r="A57" s="32" t="s">
        <v>176</v>
      </c>
      <c r="B57" s="50" t="s">
        <v>147</v>
      </c>
      <c r="C57" s="517"/>
      <c r="D57" s="518"/>
      <c r="E57" s="518"/>
      <c r="F57" s="518"/>
      <c r="G57" s="491"/>
      <c r="H57" s="162"/>
      <c r="I57" s="603"/>
      <c r="J57" s="604"/>
      <c r="K57" s="605"/>
      <c r="M57" s="603"/>
      <c r="N57" s="604"/>
      <c r="O57" s="605"/>
      <c r="Q57" s="603"/>
      <c r="R57" s="604"/>
      <c r="S57" s="605"/>
      <c r="U57" s="603"/>
      <c r="V57" s="604"/>
      <c r="W57" s="605"/>
    </row>
    <row r="58" spans="1:23" ht="17" thickBot="1" x14ac:dyDescent="0.35">
      <c r="A58" s="51" t="s">
        <v>177</v>
      </c>
      <c r="B58" s="52" t="s">
        <v>148</v>
      </c>
      <c r="C58" s="519"/>
      <c r="D58" s="520"/>
      <c r="E58" s="520"/>
      <c r="F58" s="520"/>
      <c r="G58" s="491"/>
      <c r="H58" s="162"/>
      <c r="I58" s="614"/>
      <c r="J58" s="615"/>
      <c r="K58" s="616"/>
      <c r="M58" s="614"/>
      <c r="N58" s="615"/>
      <c r="O58" s="616"/>
      <c r="Q58" s="614"/>
      <c r="R58" s="615"/>
      <c r="S58" s="616"/>
      <c r="U58" s="614"/>
      <c r="V58" s="615"/>
      <c r="W58" s="616"/>
    </row>
    <row r="59" spans="1:23" ht="17" thickBot="1" x14ac:dyDescent="0.4">
      <c r="A59" s="590" t="s">
        <v>119</v>
      </c>
      <c r="B59" s="591"/>
      <c r="C59" s="591"/>
      <c r="D59" s="591"/>
      <c r="E59" s="591"/>
      <c r="F59" s="591"/>
      <c r="G59" s="491"/>
      <c r="H59" s="68"/>
      <c r="I59" s="581" t="s">
        <v>127</v>
      </c>
      <c r="J59" s="582"/>
      <c r="K59" s="583"/>
      <c r="M59" s="581" t="s">
        <v>127</v>
      </c>
      <c r="N59" s="582"/>
      <c r="O59" s="583"/>
      <c r="Q59" s="581" t="s">
        <v>127</v>
      </c>
      <c r="R59" s="582"/>
      <c r="S59" s="583"/>
      <c r="U59" s="581" t="s">
        <v>127</v>
      </c>
      <c r="V59" s="582"/>
      <c r="W59" s="583"/>
    </row>
    <row r="60" spans="1:23" ht="17" thickBot="1" x14ac:dyDescent="0.4">
      <c r="A60" s="43" t="s">
        <v>120</v>
      </c>
      <c r="B60" s="44" t="s">
        <v>114</v>
      </c>
      <c r="C60" s="1">
        <f>$C$10*F60</f>
        <v>780</v>
      </c>
      <c r="D60" s="1">
        <f>$D$10*F60</f>
        <v>2340.0000000000005</v>
      </c>
      <c r="E60" s="1">
        <f>SUM(F60*0.8)</f>
        <v>12480</v>
      </c>
      <c r="F60" s="487">
        <f>W60</f>
        <v>15600</v>
      </c>
      <c r="G60" s="491">
        <f>SUM(G12:G59)</f>
        <v>60000</v>
      </c>
      <c r="H60" s="5"/>
      <c r="I60" s="223">
        <v>15600</v>
      </c>
      <c r="J60" s="223"/>
      <c r="K60" s="6">
        <f>I60+J60</f>
        <v>15600</v>
      </c>
      <c r="M60" s="7">
        <f>K60</f>
        <v>15600</v>
      </c>
      <c r="N60" s="223"/>
      <c r="O60" s="8">
        <f>M60+N60</f>
        <v>15600</v>
      </c>
      <c r="Q60" s="49">
        <f>O60</f>
        <v>15600</v>
      </c>
      <c r="R60" s="223"/>
      <c r="S60" s="8">
        <f>Q60+R60</f>
        <v>15600</v>
      </c>
      <c r="U60" s="49">
        <f>S60</f>
        <v>15600</v>
      </c>
      <c r="V60" s="223"/>
      <c r="W60" s="8">
        <f>U60+V60</f>
        <v>15600</v>
      </c>
    </row>
    <row r="61" spans="1:23" s="266" customFormat="1" ht="30" customHeight="1" thickBot="1" x14ac:dyDescent="0.35">
      <c r="A61" s="424" t="s">
        <v>178</v>
      </c>
      <c r="B61" s="425" t="s">
        <v>113</v>
      </c>
      <c r="C61" s="611" t="s">
        <v>472</v>
      </c>
      <c r="D61" s="612"/>
      <c r="E61" s="612"/>
      <c r="F61" s="613"/>
      <c r="G61" s="492">
        <f>G60*G10</f>
        <v>15600</v>
      </c>
      <c r="H61" s="162"/>
      <c r="I61" s="608" t="s">
        <v>115</v>
      </c>
      <c r="J61" s="609"/>
      <c r="K61" s="610"/>
      <c r="L61" s="426"/>
      <c r="M61" s="608" t="s">
        <v>115</v>
      </c>
      <c r="N61" s="609"/>
      <c r="O61" s="610"/>
      <c r="P61" s="426"/>
      <c r="Q61" s="608" t="s">
        <v>115</v>
      </c>
      <c r="R61" s="609"/>
      <c r="S61" s="610"/>
      <c r="T61" s="426"/>
      <c r="U61" s="608" t="s">
        <v>115</v>
      </c>
      <c r="V61" s="609"/>
      <c r="W61" s="610"/>
    </row>
    <row r="62" spans="1:23" ht="17" thickBot="1" x14ac:dyDescent="0.4">
      <c r="A62" s="606" t="s">
        <v>351</v>
      </c>
      <c r="B62" s="607"/>
      <c r="C62" s="14">
        <f>SUM(C12:C60)</f>
        <v>4055</v>
      </c>
      <c r="D62" s="14">
        <f>SUM(D12:D60)</f>
        <v>12165.000000000002</v>
      </c>
      <c r="E62" s="14">
        <f>SUM(E12:E60)</f>
        <v>64880</v>
      </c>
      <c r="F62" s="15">
        <f>W62</f>
        <v>81100</v>
      </c>
      <c r="G62" s="5"/>
      <c r="H62" s="5"/>
      <c r="I62" s="15">
        <f>SUM(I12+I18+I24+I26+I29+I37+I42+I44+I46+I50+I52+I55+I60+I32+I33)</f>
        <v>81100</v>
      </c>
      <c r="J62" s="14">
        <f>SUM(J12:J60)</f>
        <v>0</v>
      </c>
      <c r="K62" s="16">
        <f>I62+J62</f>
        <v>81100</v>
      </c>
      <c r="M62" s="15">
        <f>K62</f>
        <v>81100</v>
      </c>
      <c r="N62" s="14">
        <f>SUM(N12:N60)</f>
        <v>0</v>
      </c>
      <c r="O62" s="16">
        <f>M62+N62</f>
        <v>81100</v>
      </c>
      <c r="Q62" s="15">
        <f>O62</f>
        <v>81100</v>
      </c>
      <c r="R62" s="14">
        <f>SUM(R12:R60)</f>
        <v>0</v>
      </c>
      <c r="S62" s="16">
        <f>Q62+R62</f>
        <v>81100</v>
      </c>
      <c r="U62" s="15">
        <f>S62</f>
        <v>81100</v>
      </c>
      <c r="V62" s="14">
        <f>SUM(V12:V60)</f>
        <v>0</v>
      </c>
      <c r="W62" s="16">
        <f>U62+V62</f>
        <v>81100</v>
      </c>
    </row>
    <row r="63" spans="1:23" ht="17" thickBot="1" x14ac:dyDescent="0.4">
      <c r="B63" s="438" t="s">
        <v>414</v>
      </c>
      <c r="C63" s="56"/>
      <c r="D63" s="56"/>
      <c r="E63" s="56"/>
      <c r="F63" s="55"/>
      <c r="G63" s="55"/>
      <c r="H63" s="55"/>
      <c r="I63" s="498" t="s">
        <v>415</v>
      </c>
      <c r="J63" s="498"/>
      <c r="K63" s="498"/>
      <c r="M63" s="498" t="s">
        <v>418</v>
      </c>
      <c r="N63" s="498"/>
      <c r="O63" s="498"/>
      <c r="Q63" s="498" t="s">
        <v>417</v>
      </c>
      <c r="R63" s="498"/>
      <c r="S63" s="498"/>
      <c r="U63" s="498" t="s">
        <v>416</v>
      </c>
      <c r="V63" s="498"/>
      <c r="W63" s="498"/>
    </row>
    <row r="64" spans="1:23" ht="50" x14ac:dyDescent="0.25">
      <c r="C64" s="496" t="s">
        <v>474</v>
      </c>
      <c r="D64" s="472" t="s">
        <v>468</v>
      </c>
      <c r="E64" s="482">
        <v>0.1</v>
      </c>
      <c r="F64" s="463"/>
      <c r="G64" s="464"/>
    </row>
    <row r="65" spans="1:23" ht="15.5" x14ac:dyDescent="0.25">
      <c r="A65" s="497" t="s">
        <v>69</v>
      </c>
      <c r="B65" s="497"/>
      <c r="C65" s="473"/>
      <c r="G65" s="465"/>
      <c r="I65" s="497" t="s">
        <v>413</v>
      </c>
      <c r="J65" s="497"/>
      <c r="K65" s="497"/>
      <c r="M65" s="497" t="s">
        <v>413</v>
      </c>
      <c r="N65" s="497"/>
      <c r="O65" s="497"/>
      <c r="Q65" s="497" t="s">
        <v>413</v>
      </c>
      <c r="R65" s="497"/>
      <c r="S65" s="497"/>
      <c r="U65" s="497" t="s">
        <v>413</v>
      </c>
      <c r="V65" s="497"/>
      <c r="W65" s="497"/>
    </row>
    <row r="66" spans="1:23" ht="15.5" x14ac:dyDescent="0.35">
      <c r="A66" s="205"/>
      <c r="B66" s="57"/>
      <c r="C66" s="474" t="s">
        <v>466</v>
      </c>
      <c r="D66" s="467" t="s">
        <v>465</v>
      </c>
      <c r="E66" s="467" t="s">
        <v>469</v>
      </c>
      <c r="F66" s="367"/>
      <c r="G66" s="475"/>
      <c r="I66" s="205"/>
      <c r="J66" s="57"/>
      <c r="M66" s="205"/>
      <c r="N66" s="57"/>
      <c r="Q66" s="205"/>
      <c r="R66" s="57"/>
      <c r="U66" s="205"/>
      <c r="V66" s="57"/>
    </row>
    <row r="67" spans="1:23" ht="15.5" x14ac:dyDescent="0.35">
      <c r="A67" s="205"/>
      <c r="B67" s="57"/>
      <c r="C67" s="476">
        <f>C10</f>
        <v>0.05</v>
      </c>
      <c r="D67" s="469">
        <f>D10</f>
        <v>0.15000000000000002</v>
      </c>
      <c r="E67" s="468">
        <v>0.8</v>
      </c>
      <c r="F67" s="470" t="s">
        <v>467</v>
      </c>
      <c r="G67" s="475"/>
      <c r="I67" s="205"/>
      <c r="J67" s="57"/>
      <c r="M67" s="205"/>
      <c r="N67" s="57"/>
      <c r="Q67" s="205"/>
      <c r="R67" s="57"/>
      <c r="U67" s="205"/>
      <c r="V67" s="57"/>
    </row>
    <row r="68" spans="1:23" ht="31.5" thickBot="1" x14ac:dyDescent="0.4">
      <c r="A68" s="205"/>
      <c r="B68" s="57"/>
      <c r="C68" s="477">
        <f>SUM(C69:C70)</f>
        <v>5000</v>
      </c>
      <c r="D68" s="471">
        <f>SUM(D69:D70)</f>
        <v>15000</v>
      </c>
      <c r="E68" s="471">
        <f>SUM(E69:E70)</f>
        <v>80000</v>
      </c>
      <c r="F68" s="483">
        <v>100000</v>
      </c>
      <c r="G68" s="478" t="s">
        <v>462</v>
      </c>
      <c r="I68" s="435"/>
      <c r="J68" s="436"/>
      <c r="K68" s="437"/>
      <c r="M68" s="435"/>
      <c r="N68" s="436"/>
      <c r="O68" s="437"/>
      <c r="Q68" s="435"/>
      <c r="R68" s="436"/>
      <c r="S68" s="437"/>
      <c r="U68" s="435"/>
      <c r="V68" s="436"/>
      <c r="W68" s="437"/>
    </row>
    <row r="69" spans="1:23" ht="15.5" x14ac:dyDescent="0.35">
      <c r="A69" s="205"/>
      <c r="B69" s="264" t="s">
        <v>16</v>
      </c>
      <c r="C69" s="477">
        <f>F69-E69-D69</f>
        <v>454</v>
      </c>
      <c r="D69" s="471">
        <f>ROUND(F69*D67,0)</f>
        <v>1364</v>
      </c>
      <c r="E69" s="471">
        <f>ROUND(F69*0.8,0)</f>
        <v>7273</v>
      </c>
      <c r="F69" s="471">
        <f>ROUNDUP(F68-(F68/(1+E64)),0)</f>
        <v>9091</v>
      </c>
      <c r="G69" s="478" t="s">
        <v>463</v>
      </c>
      <c r="I69" s="205"/>
      <c r="J69" s="200" t="s">
        <v>16</v>
      </c>
      <c r="M69" s="205"/>
      <c r="N69" s="200" t="s">
        <v>16</v>
      </c>
      <c r="Q69" s="205"/>
      <c r="R69" s="200" t="s">
        <v>16</v>
      </c>
      <c r="U69" s="205"/>
      <c r="V69" s="200" t="s">
        <v>16</v>
      </c>
    </row>
    <row r="70" spans="1:23" ht="31.5" thickBot="1" x14ac:dyDescent="0.4">
      <c r="A70" s="205"/>
      <c r="B70" s="200"/>
      <c r="C70" s="479">
        <f>F70-E70-D70</f>
        <v>4546</v>
      </c>
      <c r="D70" s="480">
        <f>ROUND(F70*D67,0)</f>
        <v>13636</v>
      </c>
      <c r="E70" s="480">
        <f>ROUND(F70*0.8,0)</f>
        <v>72727</v>
      </c>
      <c r="F70" s="480">
        <f>F68-F69</f>
        <v>90909</v>
      </c>
      <c r="G70" s="481" t="s">
        <v>464</v>
      </c>
      <c r="I70" s="205"/>
      <c r="J70" s="200"/>
      <c r="M70" s="205"/>
      <c r="N70" s="200"/>
      <c r="Q70" s="205"/>
      <c r="R70" s="200"/>
      <c r="U70" s="205"/>
      <c r="V70" s="200"/>
    </row>
    <row r="71" spans="1:23" ht="16" thickBot="1" x14ac:dyDescent="0.4">
      <c r="A71" s="205"/>
      <c r="B71" s="57"/>
      <c r="I71" s="435"/>
      <c r="J71" s="436"/>
      <c r="K71" s="437"/>
      <c r="M71" s="435"/>
      <c r="N71" s="436"/>
      <c r="O71" s="437"/>
      <c r="Q71" s="435"/>
      <c r="R71" s="436"/>
      <c r="S71" s="437"/>
      <c r="U71" s="435"/>
      <c r="V71" s="436"/>
      <c r="W71" s="437"/>
    </row>
    <row r="72" spans="1:23" ht="15.5" x14ac:dyDescent="0.35">
      <c r="A72" s="205"/>
      <c r="B72" s="264" t="s">
        <v>17</v>
      </c>
      <c r="I72" s="205"/>
      <c r="J72" s="200" t="s">
        <v>17</v>
      </c>
      <c r="M72" s="205"/>
      <c r="N72" s="200" t="s">
        <v>17</v>
      </c>
      <c r="Q72" s="205"/>
      <c r="R72" s="200" t="s">
        <v>17</v>
      </c>
      <c r="U72" s="205"/>
      <c r="V72" s="200" t="s">
        <v>17</v>
      </c>
    </row>
    <row r="79" spans="1:23" ht="15.5" x14ac:dyDescent="0.25">
      <c r="C79" s="56"/>
    </row>
    <row r="80" spans="1:23" ht="15.5" x14ac:dyDescent="0.25">
      <c r="C80" s="56"/>
    </row>
    <row r="81" spans="3:4" ht="15.5" x14ac:dyDescent="0.25">
      <c r="C81" s="56"/>
    </row>
    <row r="82" spans="3:4" ht="15.5" x14ac:dyDescent="0.25">
      <c r="C82" s="56"/>
    </row>
    <row r="86" spans="3:4" ht="15.5" x14ac:dyDescent="0.25">
      <c r="C86" s="56"/>
      <c r="D86" s="466"/>
    </row>
  </sheetData>
  <sheetProtection algorithmName="SHA-512" hashValue="JgkLVhlyldYsRh4S9XnoWb3MVAhJcc0f+r7IQ87Xl6lJSPnD+PVE/h+cd6TVm7lHf4NmxUOfmfdGAt6zHr86BQ==" saltValue="cs7Tou2PvYVav5/oQ3x97A==" spinCount="100000" sheet="1" selectLockedCells="1"/>
  <mergeCells count="132">
    <mergeCell ref="I59:K59"/>
    <mergeCell ref="A59:F59"/>
    <mergeCell ref="C51:F51"/>
    <mergeCell ref="A62:B62"/>
    <mergeCell ref="I61:K61"/>
    <mergeCell ref="C61:F61"/>
    <mergeCell ref="U51:W51"/>
    <mergeCell ref="U41:W41"/>
    <mergeCell ref="M61:O61"/>
    <mergeCell ref="Q61:S61"/>
    <mergeCell ref="M59:O59"/>
    <mergeCell ref="Q59:S59"/>
    <mergeCell ref="U61:W61"/>
    <mergeCell ref="U59:W59"/>
    <mergeCell ref="Q45:S45"/>
    <mergeCell ref="M45:O45"/>
    <mergeCell ref="I53:K54"/>
    <mergeCell ref="I56:K58"/>
    <mergeCell ref="M53:O54"/>
    <mergeCell ref="M56:O58"/>
    <mergeCell ref="Q53:S54"/>
    <mergeCell ref="Q56:S58"/>
    <mergeCell ref="U53:W54"/>
    <mergeCell ref="U56:W58"/>
    <mergeCell ref="U43:W43"/>
    <mergeCell ref="I36:K36"/>
    <mergeCell ref="I27:K28"/>
    <mergeCell ref="Q34:S35"/>
    <mergeCell ref="U34:W35"/>
    <mergeCell ref="M27:O28"/>
    <mergeCell ref="M30:O31"/>
    <mergeCell ref="M36:O36"/>
    <mergeCell ref="M51:O51"/>
    <mergeCell ref="Q51:S51"/>
    <mergeCell ref="Q47:S49"/>
    <mergeCell ref="M41:O41"/>
    <mergeCell ref="I45:K45"/>
    <mergeCell ref="U36:W36"/>
    <mergeCell ref="Q38:S40"/>
    <mergeCell ref="U45:W45"/>
    <mergeCell ref="U47:W49"/>
    <mergeCell ref="I51:K51"/>
    <mergeCell ref="I47:K49"/>
    <mergeCell ref="M47:O49"/>
    <mergeCell ref="U38:W40"/>
    <mergeCell ref="Q7:S7"/>
    <mergeCell ref="Q8:S8"/>
    <mergeCell ref="Q9:Q10"/>
    <mergeCell ref="R9:R10"/>
    <mergeCell ref="S9:S10"/>
    <mergeCell ref="Q17:S17"/>
    <mergeCell ref="U7:W7"/>
    <mergeCell ref="U8:W8"/>
    <mergeCell ref="U9:U10"/>
    <mergeCell ref="V9:V10"/>
    <mergeCell ref="W9:W10"/>
    <mergeCell ref="U11:W11"/>
    <mergeCell ref="U13:W16"/>
    <mergeCell ref="U17:W17"/>
    <mergeCell ref="U19:W23"/>
    <mergeCell ref="Q25:S25"/>
    <mergeCell ref="U25:W25"/>
    <mergeCell ref="U27:W28"/>
    <mergeCell ref="U30:W31"/>
    <mergeCell ref="I19:K23"/>
    <mergeCell ref="I34:K35"/>
    <mergeCell ref="M34:O35"/>
    <mergeCell ref="C38:F40"/>
    <mergeCell ref="C47:F49"/>
    <mergeCell ref="C19:F23"/>
    <mergeCell ref="C25:F25"/>
    <mergeCell ref="Q11:S11"/>
    <mergeCell ref="Q13:S16"/>
    <mergeCell ref="Q19:S23"/>
    <mergeCell ref="Q27:S28"/>
    <mergeCell ref="Q30:S31"/>
    <mergeCell ref="Q36:S36"/>
    <mergeCell ref="Q41:S41"/>
    <mergeCell ref="Q43:S43"/>
    <mergeCell ref="C27:F28"/>
    <mergeCell ref="C30:F31"/>
    <mergeCell ref="C43:F43"/>
    <mergeCell ref="I41:K41"/>
    <mergeCell ref="A41:F41"/>
    <mergeCell ref="A36:F36"/>
    <mergeCell ref="M38:O40"/>
    <mergeCell ref="M43:O43"/>
    <mergeCell ref="C45:F45"/>
    <mergeCell ref="C56:F58"/>
    <mergeCell ref="C53:F54"/>
    <mergeCell ref="M7:O7"/>
    <mergeCell ref="M8:O8"/>
    <mergeCell ref="M9:M10"/>
    <mergeCell ref="N9:N10"/>
    <mergeCell ref="O9:O10"/>
    <mergeCell ref="I7:K7"/>
    <mergeCell ref="K9:K10"/>
    <mergeCell ref="I8:K8"/>
    <mergeCell ref="I11:K11"/>
    <mergeCell ref="I9:I10"/>
    <mergeCell ref="J9:J10"/>
    <mergeCell ref="M11:O11"/>
    <mergeCell ref="M13:O16"/>
    <mergeCell ref="M17:O17"/>
    <mergeCell ref="M19:O23"/>
    <mergeCell ref="M25:O25"/>
    <mergeCell ref="I13:K16"/>
    <mergeCell ref="I43:K43"/>
    <mergeCell ref="I17:K17"/>
    <mergeCell ref="I25:K25"/>
    <mergeCell ref="I30:K31"/>
    <mergeCell ref="I38:K40"/>
    <mergeCell ref="A1:F1"/>
    <mergeCell ref="A2:F2"/>
    <mergeCell ref="A3:F3"/>
    <mergeCell ref="A4:F4"/>
    <mergeCell ref="A6:F6"/>
    <mergeCell ref="A11:F11"/>
    <mergeCell ref="A17:F17"/>
    <mergeCell ref="A7:A10"/>
    <mergeCell ref="B7:B10"/>
    <mergeCell ref="C7:F7"/>
    <mergeCell ref="C13:F16"/>
    <mergeCell ref="I65:K65"/>
    <mergeCell ref="M65:O65"/>
    <mergeCell ref="Q65:S65"/>
    <mergeCell ref="U65:W65"/>
    <mergeCell ref="I63:K63"/>
    <mergeCell ref="M63:O63"/>
    <mergeCell ref="Q63:S63"/>
    <mergeCell ref="U63:W63"/>
    <mergeCell ref="A65:B65"/>
  </mergeCells>
  <phoneticPr fontId="26" type="noConversion"/>
  <printOptions horizontalCentered="1"/>
  <pageMargins left="0.25" right="0.25" top="0.75" bottom="0.75" header="0.3" footer="0.3"/>
  <pageSetup paperSize="3" scale="45"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AB1BD9C-371C-4B47-800E-E9730744AA22}">
          <x14:formula1>
            <xm:f>'Drop Down Functions'!$A$1:$A$3</xm:f>
          </x14:formula1>
          <xm:sqref>C10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8"/>
  <sheetViews>
    <sheetView view="pageBreakPreview" zoomScaleNormal="60" zoomScaleSheetLayoutView="100" workbookViewId="0">
      <selection activeCell="L61" sqref="L61"/>
    </sheetView>
  </sheetViews>
  <sheetFormatPr defaultColWidth="9.1796875" defaultRowHeight="12.5" x14ac:dyDescent="0.25"/>
  <cols>
    <col min="1" max="1" width="10.7265625" customWidth="1"/>
    <col min="2" max="2" width="55.26953125" customWidth="1"/>
    <col min="3" max="6" width="13.26953125" customWidth="1"/>
    <col min="7" max="7" width="3.7265625" customWidth="1"/>
    <col min="8" max="8" width="20.1796875" customWidth="1"/>
    <col min="9" max="9" width="18.54296875" customWidth="1"/>
    <col min="10" max="12" width="21.54296875" customWidth="1"/>
    <col min="13" max="13" width="13.26953125" customWidth="1"/>
    <col min="14" max="14" width="21.54296875" customWidth="1"/>
    <col min="15" max="15" width="22.81640625" customWidth="1"/>
    <col min="16" max="16" width="9.1796875" customWidth="1"/>
  </cols>
  <sheetData>
    <row r="1" spans="1:15" ht="15.5" x14ac:dyDescent="0.25">
      <c r="A1" s="500" t="str">
        <f>'PWP &amp; Amendments'!A1</f>
        <v>FY 2027 (July 1, 2026-June 30, 2027)</v>
      </c>
      <c r="B1" s="500"/>
      <c r="C1" s="500"/>
      <c r="D1" s="500"/>
      <c r="E1" s="500"/>
      <c r="F1" s="500"/>
      <c r="G1" s="154"/>
      <c r="H1" s="500" t="str">
        <f>A1</f>
        <v>FY 2027 (July 1, 2026-June 30, 2027)</v>
      </c>
      <c r="I1" s="500"/>
      <c r="J1" s="500"/>
      <c r="K1" s="500"/>
      <c r="L1" s="500"/>
      <c r="M1" s="500"/>
      <c r="N1" s="500"/>
      <c r="O1" s="500"/>
    </row>
    <row r="2" spans="1:15" ht="15.5" x14ac:dyDescent="0.25">
      <c r="A2" s="500" t="s">
        <v>15</v>
      </c>
      <c r="B2" s="500"/>
      <c r="C2" s="500"/>
      <c r="D2" s="500"/>
      <c r="E2" s="500"/>
      <c r="F2" s="500"/>
      <c r="G2" s="154"/>
      <c r="H2" s="687" t="s">
        <v>347</v>
      </c>
      <c r="I2" s="687"/>
      <c r="J2" s="687"/>
      <c r="K2" s="687"/>
      <c r="L2" s="687"/>
      <c r="M2" s="687"/>
      <c r="N2" s="687"/>
      <c r="O2" s="687"/>
    </row>
    <row r="3" spans="1:15" ht="16" thickBot="1" x14ac:dyDescent="0.3">
      <c r="A3" s="500" t="s">
        <v>343</v>
      </c>
      <c r="B3" s="500"/>
      <c r="C3" s="500"/>
      <c r="D3" s="500"/>
      <c r="E3" s="500"/>
      <c r="F3" s="500"/>
      <c r="G3" s="154"/>
      <c r="H3" s="500" t="str">
        <f>A4</f>
        <v>insert name of Rural Planning Organization</v>
      </c>
      <c r="I3" s="500"/>
      <c r="J3" s="500"/>
      <c r="K3" s="500"/>
      <c r="L3" s="500"/>
      <c r="M3" s="500"/>
      <c r="N3" s="500"/>
      <c r="O3" s="500"/>
    </row>
    <row r="4" spans="1:15" ht="18.5" thickBot="1" x14ac:dyDescent="0.3">
      <c r="A4" s="500" t="str">
        <f>'PWP &amp; Amendments'!A4:F4</f>
        <v>insert name of Rural Planning Organization</v>
      </c>
      <c r="B4" s="500"/>
      <c r="C4" s="500"/>
      <c r="D4" s="500"/>
      <c r="E4" s="500"/>
      <c r="F4" s="500"/>
      <c r="G4" s="154"/>
      <c r="I4" s="321" t="s">
        <v>364</v>
      </c>
      <c r="J4" s="430" t="s">
        <v>370</v>
      </c>
      <c r="K4" s="322"/>
      <c r="L4" s="392"/>
      <c r="M4" s="416"/>
    </row>
    <row r="5" spans="1:15" ht="18.5" thickBot="1" x14ac:dyDescent="0.3">
      <c r="A5" s="154"/>
      <c r="B5" s="154"/>
      <c r="C5" s="154"/>
      <c r="D5" s="154"/>
      <c r="E5" s="154"/>
      <c r="F5" s="154"/>
      <c r="G5" s="154"/>
      <c r="I5" s="321" t="s">
        <v>356</v>
      </c>
      <c r="J5" s="322" t="str">
        <f>'Q1 Expenditures'!I5</f>
        <v>insert WBS number here</v>
      </c>
      <c r="K5" s="322"/>
      <c r="L5" s="322"/>
      <c r="M5" s="322"/>
    </row>
    <row r="6" spans="1:15" ht="18.5" thickBot="1" x14ac:dyDescent="0.3">
      <c r="A6" s="154"/>
      <c r="B6" s="154"/>
      <c r="C6" s="154"/>
      <c r="D6" s="154"/>
      <c r="E6" s="154"/>
      <c r="F6" s="154"/>
      <c r="G6" s="154"/>
      <c r="I6" s="321" t="s">
        <v>365</v>
      </c>
      <c r="J6" s="322" t="str">
        <f>'Q1 Expenditures'!I6</f>
        <v>insert PO number here</v>
      </c>
      <c r="K6" s="322"/>
      <c r="L6" s="392"/>
      <c r="M6" s="393"/>
    </row>
    <row r="7" spans="1:15" ht="16" thickBot="1" x14ac:dyDescent="0.3">
      <c r="A7" s="501"/>
      <c r="B7" s="501"/>
      <c r="C7" s="501"/>
      <c r="D7" s="501"/>
      <c r="E7" s="501"/>
      <c r="F7" s="501"/>
      <c r="G7" s="156"/>
      <c r="H7" s="688"/>
      <c r="I7" s="688"/>
      <c r="J7" s="688"/>
      <c r="K7" s="688"/>
      <c r="L7" s="688"/>
      <c r="M7" s="688"/>
      <c r="N7" s="688"/>
      <c r="O7" s="688"/>
    </row>
    <row r="8" spans="1:15" ht="16" thickBot="1" x14ac:dyDescent="0.3">
      <c r="A8" s="697" t="s">
        <v>22</v>
      </c>
      <c r="B8" s="699" t="s">
        <v>21</v>
      </c>
      <c r="C8" s="507" t="s">
        <v>18</v>
      </c>
      <c r="D8" s="508"/>
      <c r="E8" s="508"/>
      <c r="F8" s="618"/>
      <c r="G8" s="197"/>
      <c r="H8" s="157"/>
      <c r="I8" s="662" t="s">
        <v>352</v>
      </c>
      <c r="J8" s="663"/>
      <c r="K8" s="663"/>
      <c r="L8" s="663"/>
      <c r="M8" s="663"/>
      <c r="N8" s="663"/>
      <c r="O8" s="664"/>
    </row>
    <row r="9" spans="1:15" ht="60.9" customHeight="1" thickBot="1" x14ac:dyDescent="0.3">
      <c r="A9" s="698"/>
      <c r="B9" s="700"/>
      <c r="C9" s="198" t="s">
        <v>327</v>
      </c>
      <c r="D9" s="198" t="s">
        <v>328</v>
      </c>
      <c r="E9" s="195" t="s">
        <v>334</v>
      </c>
      <c r="F9" s="195" t="s">
        <v>0</v>
      </c>
      <c r="G9" s="197"/>
      <c r="H9" s="158"/>
      <c r="I9" s="195" t="s">
        <v>318</v>
      </c>
      <c r="J9" s="195" t="s">
        <v>322</v>
      </c>
      <c r="K9" s="195" t="s">
        <v>323</v>
      </c>
      <c r="L9" s="195" t="s">
        <v>324</v>
      </c>
      <c r="M9" s="195" t="s">
        <v>319</v>
      </c>
      <c r="N9" s="195" t="s">
        <v>320</v>
      </c>
      <c r="O9" s="195" t="s">
        <v>461</v>
      </c>
    </row>
    <row r="10" spans="1:15" ht="16" thickBot="1" x14ac:dyDescent="0.3">
      <c r="A10" s="287"/>
      <c r="B10" s="287"/>
      <c r="C10" s="298">
        <f>'PWP &amp; Amendments'!C10</f>
        <v>0.05</v>
      </c>
      <c r="D10" s="298">
        <f>'PWP &amp; Amendments'!D10</f>
        <v>0.15000000000000002</v>
      </c>
      <c r="E10" s="298">
        <f>'PWP &amp; Amendments'!E10</f>
        <v>0.8</v>
      </c>
      <c r="F10" s="298">
        <v>1</v>
      </c>
      <c r="G10" s="197"/>
      <c r="H10" s="158"/>
      <c r="I10" s="198"/>
      <c r="J10" s="301"/>
      <c r="K10" s="301"/>
      <c r="L10" s="301"/>
      <c r="M10" s="301"/>
      <c r="N10" s="301"/>
      <c r="O10" s="259"/>
    </row>
    <row r="11" spans="1:15" ht="17.25" customHeight="1" thickBot="1" x14ac:dyDescent="0.4">
      <c r="A11" s="502" t="s">
        <v>2</v>
      </c>
      <c r="B11" s="503"/>
      <c r="C11" s="503"/>
      <c r="D11" s="503"/>
      <c r="E11" s="503"/>
      <c r="F11" s="675"/>
      <c r="G11" s="68"/>
      <c r="H11" s="74"/>
      <c r="I11" s="676" t="s">
        <v>2</v>
      </c>
      <c r="J11" s="677"/>
      <c r="K11" s="677"/>
      <c r="L11" s="677"/>
      <c r="M11" s="677"/>
      <c r="N11" s="677"/>
      <c r="O11" s="678"/>
    </row>
    <row r="12" spans="1:15" ht="17.25" customHeight="1" thickBot="1" x14ac:dyDescent="0.45">
      <c r="A12" s="21" t="s">
        <v>32</v>
      </c>
      <c r="B12" s="22" t="s">
        <v>3</v>
      </c>
      <c r="C12" s="1">
        <f>$C$10*F12</f>
        <v>500</v>
      </c>
      <c r="D12" s="1">
        <f>$D$10*F12</f>
        <v>1500.0000000000002</v>
      </c>
      <c r="E12" s="1">
        <f>SUM(F12*0.8)</f>
        <v>8000</v>
      </c>
      <c r="F12" s="8">
        <f>'PWP &amp; Amendments'!W12</f>
        <v>10000</v>
      </c>
      <c r="G12" s="5"/>
      <c r="H12" s="75"/>
      <c r="I12" s="18">
        <f>SUM(I13:I16)</f>
        <v>0</v>
      </c>
      <c r="J12" s="17">
        <f>SUM(J13:J16)</f>
        <v>0</v>
      </c>
      <c r="K12" s="17">
        <f>SUM(K13:K16)</f>
        <v>0</v>
      </c>
      <c r="L12" s="17">
        <f>SUM(L13:L16)</f>
        <v>0</v>
      </c>
      <c r="M12" s="3">
        <f>IF(N12=0,0,(N12/F12))</f>
        <v>0</v>
      </c>
      <c r="N12" s="17">
        <f>SUM(I12:L12)</f>
        <v>0</v>
      </c>
      <c r="O12" s="19">
        <f>F12-N12</f>
        <v>10000</v>
      </c>
    </row>
    <row r="13" spans="1:15" ht="17.25" customHeight="1" thickBot="1" x14ac:dyDescent="0.4">
      <c r="A13" s="23" t="s">
        <v>31</v>
      </c>
      <c r="B13" s="24" t="s">
        <v>23</v>
      </c>
      <c r="C13" s="509"/>
      <c r="D13" s="510"/>
      <c r="E13" s="510"/>
      <c r="F13" s="679"/>
      <c r="G13" s="76"/>
      <c r="I13" s="224">
        <f>'Q1 Expenditures'!I13</f>
        <v>0</v>
      </c>
      <c r="J13" s="224">
        <f>'Q2 Expenditures'!J13</f>
        <v>0</v>
      </c>
      <c r="K13" s="224">
        <f>'Q3 Expenditures'!K13</f>
        <v>0</v>
      </c>
      <c r="L13" s="107"/>
      <c r="M13" s="77"/>
      <c r="N13" s="213">
        <f>SUM(I13:L13)</f>
        <v>0</v>
      </c>
      <c r="O13" s="78"/>
    </row>
    <row r="14" spans="1:15" ht="17.25" customHeight="1" thickBot="1" x14ac:dyDescent="0.4">
      <c r="A14" s="79" t="s">
        <v>33</v>
      </c>
      <c r="B14" s="26" t="s">
        <v>137</v>
      </c>
      <c r="C14" s="511"/>
      <c r="D14" s="512"/>
      <c r="E14" s="512"/>
      <c r="F14" s="680"/>
      <c r="G14" s="76"/>
      <c r="I14" s="222">
        <f>'Q1 Expenditures'!I14</f>
        <v>0</v>
      </c>
      <c r="J14" s="222">
        <f>'Q2 Expenditures'!J14</f>
        <v>0</v>
      </c>
      <c r="K14" s="222">
        <f>'Q3 Expenditures'!K14</f>
        <v>0</v>
      </c>
      <c r="L14" s="107"/>
      <c r="M14" s="80"/>
      <c r="N14" s="220">
        <f>SUM(I14:L14)</f>
        <v>0</v>
      </c>
      <c r="O14" s="78"/>
    </row>
    <row r="15" spans="1:15" ht="17.25" customHeight="1" thickBot="1" x14ac:dyDescent="0.4">
      <c r="A15" s="79" t="s">
        <v>34</v>
      </c>
      <c r="B15" s="81" t="s">
        <v>25</v>
      </c>
      <c r="C15" s="511"/>
      <c r="D15" s="512"/>
      <c r="E15" s="512"/>
      <c r="F15" s="680"/>
      <c r="G15" s="76"/>
      <c r="I15" s="222">
        <f>'Q1 Expenditures'!I15</f>
        <v>0</v>
      </c>
      <c r="J15" s="222">
        <f>'Q2 Expenditures'!J15</f>
        <v>0</v>
      </c>
      <c r="K15" s="222">
        <f>'Q3 Expenditures'!K15</f>
        <v>0</v>
      </c>
      <c r="L15" s="107"/>
      <c r="M15" s="80"/>
      <c r="N15" s="220">
        <f>SUM(I15:L15)</f>
        <v>0</v>
      </c>
      <c r="O15" s="78"/>
    </row>
    <row r="16" spans="1:15" ht="17.25" customHeight="1" thickBot="1" x14ac:dyDescent="0.4">
      <c r="A16" s="25" t="s">
        <v>60</v>
      </c>
      <c r="B16" s="82" t="s">
        <v>14</v>
      </c>
      <c r="C16" s="513"/>
      <c r="D16" s="514"/>
      <c r="E16" s="514"/>
      <c r="F16" s="681"/>
      <c r="G16" s="76"/>
      <c r="I16" s="225">
        <f>'Q1 Expenditures'!I16</f>
        <v>0</v>
      </c>
      <c r="J16" s="225">
        <f>'Q2 Expenditures'!J16</f>
        <v>0</v>
      </c>
      <c r="K16" s="225">
        <f>'Q3 Expenditures'!K16</f>
        <v>0</v>
      </c>
      <c r="L16" s="107"/>
      <c r="M16" s="83"/>
      <c r="N16" s="214">
        <f>SUM(I16:L16)</f>
        <v>0</v>
      </c>
      <c r="O16" s="78"/>
    </row>
    <row r="17" spans="1:15" ht="17" thickBot="1" x14ac:dyDescent="0.4">
      <c r="A17" s="502" t="s">
        <v>4</v>
      </c>
      <c r="B17" s="503"/>
      <c r="C17" s="503"/>
      <c r="D17" s="503"/>
      <c r="E17" s="503"/>
      <c r="F17" s="675"/>
      <c r="G17" s="68"/>
      <c r="I17" s="682" t="s">
        <v>4</v>
      </c>
      <c r="J17" s="683"/>
      <c r="K17" s="683"/>
      <c r="L17" s="683"/>
      <c r="M17" s="683"/>
      <c r="N17" s="683"/>
      <c r="O17" s="684"/>
    </row>
    <row r="18" spans="1:15" ht="17" thickBot="1" x14ac:dyDescent="0.4">
      <c r="A18" s="21" t="s">
        <v>35</v>
      </c>
      <c r="B18" s="22" t="s">
        <v>229</v>
      </c>
      <c r="C18" s="1">
        <f>$C$10*F18</f>
        <v>500</v>
      </c>
      <c r="D18" s="1">
        <f>$D$10*F18</f>
        <v>1500.0000000000002</v>
      </c>
      <c r="E18" s="1">
        <f>SUM(F18*0.8)</f>
        <v>8000</v>
      </c>
      <c r="F18" s="8">
        <f>'PWP &amp; Amendments'!W18</f>
        <v>10000</v>
      </c>
      <c r="G18" s="5"/>
      <c r="I18" s="18">
        <f>SUM(I19:I23)</f>
        <v>0</v>
      </c>
      <c r="J18" s="17">
        <f>SUM(J19:J23)</f>
        <v>0</v>
      </c>
      <c r="K18" s="17">
        <f>SUM(K19:K23)</f>
        <v>0</v>
      </c>
      <c r="L18" s="17">
        <f>SUM(L19:L23)</f>
        <v>0</v>
      </c>
      <c r="M18" s="3">
        <f>IF(N18=0,0,(N18/F18))</f>
        <v>0</v>
      </c>
      <c r="N18" s="17">
        <f t="shared" ref="N18:N31" si="0">SUM(I18:L18)</f>
        <v>0</v>
      </c>
      <c r="O18" s="19">
        <f>F18-N18</f>
        <v>10000</v>
      </c>
    </row>
    <row r="19" spans="1:15" ht="17.25" customHeight="1" thickBot="1" x14ac:dyDescent="0.4">
      <c r="A19" s="39" t="s">
        <v>36</v>
      </c>
      <c r="B19" s="85" t="s">
        <v>6</v>
      </c>
      <c r="C19" s="639"/>
      <c r="D19" s="640"/>
      <c r="E19" s="640"/>
      <c r="F19" s="641"/>
      <c r="G19" s="86"/>
      <c r="I19" s="224">
        <f>'Q1 Expenditures'!I19</f>
        <v>0</v>
      </c>
      <c r="J19" s="224">
        <f>'Q2 Expenditures'!J19</f>
        <v>0</v>
      </c>
      <c r="K19" s="224">
        <f>'Q3 Expenditures'!K19</f>
        <v>0</v>
      </c>
      <c r="L19" s="107"/>
      <c r="M19" s="77"/>
      <c r="N19" s="213">
        <f t="shared" si="0"/>
        <v>0</v>
      </c>
      <c r="O19" s="78"/>
    </row>
    <row r="20" spans="1:15" ht="17.25" customHeight="1" thickBot="1" x14ac:dyDescent="0.4">
      <c r="A20" s="87" t="s">
        <v>121</v>
      </c>
      <c r="B20" s="88" t="s">
        <v>7</v>
      </c>
      <c r="C20" s="642"/>
      <c r="D20" s="643"/>
      <c r="E20" s="643"/>
      <c r="F20" s="644"/>
      <c r="G20" s="86"/>
      <c r="I20" s="222">
        <f>'Q1 Expenditures'!I20</f>
        <v>0</v>
      </c>
      <c r="J20" s="222">
        <f>'Q2 Expenditures'!J20</f>
        <v>0</v>
      </c>
      <c r="K20" s="222">
        <f>'Q3 Expenditures'!K20</f>
        <v>0</v>
      </c>
      <c r="L20" s="107"/>
      <c r="M20" s="80"/>
      <c r="N20" s="220">
        <f t="shared" si="0"/>
        <v>0</v>
      </c>
      <c r="O20" s="78"/>
    </row>
    <row r="21" spans="1:15" ht="17.25" customHeight="1" x14ac:dyDescent="0.35">
      <c r="A21" s="87" t="s">
        <v>37</v>
      </c>
      <c r="B21" s="88" t="s">
        <v>8</v>
      </c>
      <c r="C21" s="642"/>
      <c r="D21" s="643"/>
      <c r="E21" s="643"/>
      <c r="F21" s="644"/>
      <c r="G21" s="86"/>
      <c r="I21" s="222">
        <f>'Q1 Expenditures'!I21</f>
        <v>0</v>
      </c>
      <c r="J21" s="222">
        <f>'Q2 Expenditures'!J21</f>
        <v>0</v>
      </c>
      <c r="K21" s="222">
        <f>'Q3 Expenditures'!K21</f>
        <v>0</v>
      </c>
      <c r="L21" s="107"/>
      <c r="M21" s="80"/>
      <c r="N21" s="220">
        <f t="shared" si="0"/>
        <v>0</v>
      </c>
      <c r="O21" s="78"/>
    </row>
    <row r="22" spans="1:15" ht="17.25" customHeight="1" thickBot="1" x14ac:dyDescent="0.4">
      <c r="A22" s="87" t="s">
        <v>38</v>
      </c>
      <c r="B22" s="88" t="s">
        <v>9</v>
      </c>
      <c r="C22" s="642"/>
      <c r="D22" s="643"/>
      <c r="E22" s="643"/>
      <c r="F22" s="644"/>
      <c r="G22" s="86"/>
      <c r="I22" s="222">
        <f>'Q1 Expenditures'!I22</f>
        <v>0</v>
      </c>
      <c r="J22" s="222">
        <f>'Q2 Expenditures'!J22</f>
        <v>0</v>
      </c>
      <c r="K22" s="222">
        <f>'Q3 Expenditures'!K22</f>
        <v>0</v>
      </c>
      <c r="L22" s="129"/>
      <c r="M22" s="80"/>
      <c r="N22" s="220">
        <f t="shared" si="0"/>
        <v>0</v>
      </c>
      <c r="O22" s="78"/>
    </row>
    <row r="23" spans="1:15" ht="17" thickBot="1" x14ac:dyDescent="0.4">
      <c r="A23" s="41" t="s">
        <v>39</v>
      </c>
      <c r="B23" s="42" t="s">
        <v>10</v>
      </c>
      <c r="C23" s="645"/>
      <c r="D23" s="646"/>
      <c r="E23" s="646"/>
      <c r="F23" s="647"/>
      <c r="G23" s="86"/>
      <c r="I23" s="225">
        <f>'Q1 Expenditures'!I23</f>
        <v>0</v>
      </c>
      <c r="J23" s="225">
        <f>'Q2 Expenditures'!J23</f>
        <v>0</v>
      </c>
      <c r="K23" s="225">
        <f>'Q3 Expenditures'!K23</f>
        <v>0</v>
      </c>
      <c r="L23" s="107"/>
      <c r="M23" s="89"/>
      <c r="N23" s="214">
        <f>SUM(I23:L23)</f>
        <v>0</v>
      </c>
      <c r="O23" s="78"/>
    </row>
    <row r="24" spans="1:15" ht="17" thickBot="1" x14ac:dyDescent="0.4">
      <c r="A24" s="21" t="s">
        <v>40</v>
      </c>
      <c r="B24" s="22" t="s">
        <v>59</v>
      </c>
      <c r="C24" s="1">
        <f>$C$10*F24</f>
        <v>500</v>
      </c>
      <c r="D24" s="1">
        <f>$D$10*F24</f>
        <v>1500.0000000000002</v>
      </c>
      <c r="E24" s="1">
        <f>SUM(F24*0.8)</f>
        <v>8000</v>
      </c>
      <c r="F24" s="8">
        <f>'PWP &amp; Amendments'!W24</f>
        <v>10000</v>
      </c>
      <c r="G24" s="5"/>
      <c r="I24" s="18">
        <f>SUM(I25:I25)</f>
        <v>0</v>
      </c>
      <c r="J24" s="17">
        <f>SUM(J25:J25)</f>
        <v>0</v>
      </c>
      <c r="K24" s="17">
        <f>SUM(K25:K25)</f>
        <v>0</v>
      </c>
      <c r="L24" s="17">
        <f>SUM(L25:L25)</f>
        <v>0</v>
      </c>
      <c r="M24" s="3">
        <f>IF(N24=0,0,(N24/F24))</f>
        <v>0</v>
      </c>
      <c r="N24" s="17">
        <f t="shared" si="0"/>
        <v>0</v>
      </c>
      <c r="O24" s="19">
        <f>F24-N24</f>
        <v>10000</v>
      </c>
    </row>
    <row r="25" spans="1:15" ht="17" thickBot="1" x14ac:dyDescent="0.4">
      <c r="A25" s="37" t="s">
        <v>41</v>
      </c>
      <c r="B25" s="38" t="s">
        <v>57</v>
      </c>
      <c r="C25" s="665"/>
      <c r="D25" s="666"/>
      <c r="E25" s="666"/>
      <c r="F25" s="667"/>
      <c r="G25" s="86"/>
      <c r="I25" s="224">
        <f>'Q1 Expenditures'!I25</f>
        <v>0</v>
      </c>
      <c r="J25" s="224">
        <f>'Q2 Expenditures'!J25</f>
        <v>0</v>
      </c>
      <c r="K25" s="233">
        <f>'Q3 Expenditures'!K25</f>
        <v>0</v>
      </c>
      <c r="L25" s="128"/>
      <c r="M25" s="90"/>
      <c r="N25" s="214">
        <f t="shared" si="0"/>
        <v>0</v>
      </c>
      <c r="O25" s="78"/>
    </row>
    <row r="26" spans="1:15" ht="17" thickBot="1" x14ac:dyDescent="0.4">
      <c r="A26" s="21" t="s">
        <v>42</v>
      </c>
      <c r="B26" s="22" t="s">
        <v>56</v>
      </c>
      <c r="C26" s="1">
        <f>$C$10*F26</f>
        <v>500</v>
      </c>
      <c r="D26" s="1">
        <f>$D$10*F26</f>
        <v>1500.0000000000002</v>
      </c>
      <c r="E26" s="1">
        <f>SUM(F26*0.8)</f>
        <v>8000</v>
      </c>
      <c r="F26" s="8">
        <f>'PWP &amp; Amendments'!W26</f>
        <v>10000</v>
      </c>
      <c r="G26" s="5"/>
      <c r="I26" s="18">
        <f>SUM(I27:I28)</f>
        <v>0</v>
      </c>
      <c r="J26" s="17">
        <f>SUM(J27:J28)</f>
        <v>0</v>
      </c>
      <c r="K26" s="17">
        <f>SUM(K27:K28)</f>
        <v>0</v>
      </c>
      <c r="L26" s="17">
        <f>SUM(L27:L28)</f>
        <v>0</v>
      </c>
      <c r="M26" s="3">
        <f>IF(N26=0,0,(N26/F26))</f>
        <v>0</v>
      </c>
      <c r="N26" s="17">
        <f t="shared" si="0"/>
        <v>0</v>
      </c>
      <c r="O26" s="19">
        <f>F26-N26</f>
        <v>10000</v>
      </c>
    </row>
    <row r="27" spans="1:15" ht="17.25" customHeight="1" x14ac:dyDescent="0.35">
      <c r="A27" s="39" t="s">
        <v>43</v>
      </c>
      <c r="B27" s="85" t="s">
        <v>11</v>
      </c>
      <c r="C27" s="651"/>
      <c r="D27" s="652"/>
      <c r="E27" s="652"/>
      <c r="F27" s="653"/>
      <c r="G27" s="86"/>
      <c r="I27" s="224">
        <f>'Q1 Expenditures'!I27</f>
        <v>0</v>
      </c>
      <c r="J27" s="224">
        <f>'Q2 Expenditures'!J27</f>
        <v>0</v>
      </c>
      <c r="K27" s="224">
        <f>'Q3 Expenditures'!K27</f>
        <v>0</v>
      </c>
      <c r="L27" s="107"/>
      <c r="M27" s="90"/>
      <c r="N27" s="214">
        <f t="shared" si="0"/>
        <v>0</v>
      </c>
      <c r="O27" s="78"/>
    </row>
    <row r="28" spans="1:15" ht="17" thickBot="1" x14ac:dyDescent="0.4">
      <c r="A28" s="41" t="s">
        <v>44</v>
      </c>
      <c r="B28" s="42" t="s">
        <v>30</v>
      </c>
      <c r="C28" s="657"/>
      <c r="D28" s="658"/>
      <c r="E28" s="658"/>
      <c r="F28" s="659"/>
      <c r="G28" s="86"/>
      <c r="I28" s="226">
        <f>'Q1 Expenditures'!I28</f>
        <v>0</v>
      </c>
      <c r="J28" s="226">
        <f>'Q2 Expenditures'!J28</f>
        <v>0</v>
      </c>
      <c r="K28" s="228">
        <f>'Q3 Expenditures'!K28</f>
        <v>0</v>
      </c>
      <c r="L28" s="129"/>
      <c r="M28" s="91"/>
      <c r="N28" s="214">
        <f t="shared" si="0"/>
        <v>0</v>
      </c>
      <c r="O28" s="78"/>
    </row>
    <row r="29" spans="1:15" ht="17" thickBot="1" x14ac:dyDescent="0.4">
      <c r="A29" s="21" t="s">
        <v>45</v>
      </c>
      <c r="B29" s="22" t="s">
        <v>12</v>
      </c>
      <c r="C29" s="1">
        <f>$C$10*F29</f>
        <v>500</v>
      </c>
      <c r="D29" s="1">
        <f>$D$10*F29</f>
        <v>1500.0000000000002</v>
      </c>
      <c r="E29" s="1">
        <f>SUM(F29*0.8)</f>
        <v>8000</v>
      </c>
      <c r="F29" s="8">
        <f>'PWP &amp; Amendments'!W29</f>
        <v>10000</v>
      </c>
      <c r="G29" s="5"/>
      <c r="I29" s="18">
        <f>SUM(I30:I31)</f>
        <v>0</v>
      </c>
      <c r="J29" s="17">
        <f>SUM(J30:J31)</f>
        <v>0</v>
      </c>
      <c r="K29" s="17">
        <f>SUM(K30:K31)</f>
        <v>0</v>
      </c>
      <c r="L29" s="17">
        <f>SUM(L30:L31)</f>
        <v>0</v>
      </c>
      <c r="M29" s="3">
        <f>IF(N29=0,0,(N29/F29))</f>
        <v>0</v>
      </c>
      <c r="N29" s="17">
        <f t="shared" si="0"/>
        <v>0</v>
      </c>
      <c r="O29" s="19">
        <f>F29-N29</f>
        <v>10000</v>
      </c>
    </row>
    <row r="30" spans="1:15" ht="17.25" customHeight="1" x14ac:dyDescent="0.35">
      <c r="A30" s="92" t="s">
        <v>46</v>
      </c>
      <c r="B30" s="93" t="s">
        <v>27</v>
      </c>
      <c r="C30" s="651"/>
      <c r="D30" s="652"/>
      <c r="E30" s="652"/>
      <c r="F30" s="653"/>
      <c r="G30" s="86"/>
      <c r="I30" s="224">
        <f>'Q1 Expenditures'!I30</f>
        <v>0</v>
      </c>
      <c r="J30" s="224">
        <f>'Q2 Expenditures'!J30</f>
        <v>0</v>
      </c>
      <c r="K30" s="224">
        <f>'Q3 Expenditures'!K30</f>
        <v>0</v>
      </c>
      <c r="L30" s="107"/>
      <c r="M30" s="94"/>
      <c r="N30" s="214">
        <f t="shared" si="0"/>
        <v>0</v>
      </c>
      <c r="O30" s="78"/>
    </row>
    <row r="31" spans="1:15" ht="17" thickBot="1" x14ac:dyDescent="0.4">
      <c r="A31" s="95" t="s">
        <v>47</v>
      </c>
      <c r="B31" s="82" t="s">
        <v>179</v>
      </c>
      <c r="C31" s="657"/>
      <c r="D31" s="658"/>
      <c r="E31" s="658"/>
      <c r="F31" s="659"/>
      <c r="G31" s="96"/>
      <c r="I31" s="317">
        <f>'Q1 Expenditures'!I31</f>
        <v>0</v>
      </c>
      <c r="J31" s="222">
        <f>'Q2 Expenditures'!J31</f>
        <v>0</v>
      </c>
      <c r="K31" s="228">
        <f>'Q3 Expenditures'!K31</f>
        <v>0</v>
      </c>
      <c r="L31" s="129"/>
      <c r="M31" s="97"/>
      <c r="N31" s="214">
        <f t="shared" si="0"/>
        <v>0</v>
      </c>
      <c r="O31" s="78"/>
    </row>
    <row r="32" spans="1:15" ht="28.25" customHeight="1" thickBot="1" x14ac:dyDescent="0.4">
      <c r="A32" s="299" t="s">
        <v>363</v>
      </c>
      <c r="B32" s="327" t="str">
        <f>'PWP &amp; Amendments'!B32</f>
        <v>Special Study #1 - insert name, if there is a special study</v>
      </c>
      <c r="C32" s="1">
        <f>$C$10*F32</f>
        <v>0</v>
      </c>
      <c r="D32" s="1">
        <f>$D$10*F32</f>
        <v>0</v>
      </c>
      <c r="E32" s="1">
        <f>SUM(F32*0.8)</f>
        <v>0</v>
      </c>
      <c r="F32" s="8">
        <f>'PWP &amp; Amendments'!W32</f>
        <v>0</v>
      </c>
      <c r="G32" s="96"/>
      <c r="I32" s="222">
        <f>'Q1 Expenditures'!I32</f>
        <v>0</v>
      </c>
      <c r="J32" s="222">
        <f>'Q2 Expenditures'!J32</f>
        <v>0</v>
      </c>
      <c r="K32" s="222">
        <f>'Q3 Expenditures'!K32</f>
        <v>0</v>
      </c>
      <c r="L32" s="316"/>
      <c r="M32" s="3">
        <f>IF(N32=0,0,(N32/F32))</f>
        <v>0</v>
      </c>
      <c r="N32" s="214">
        <f>SUM(I32:L32)</f>
        <v>0</v>
      </c>
      <c r="O32" s="19">
        <f>F32-N32</f>
        <v>0</v>
      </c>
    </row>
    <row r="33" spans="1:15" ht="28.25" customHeight="1" thickBot="1" x14ac:dyDescent="0.4">
      <c r="A33" s="305" t="s">
        <v>371</v>
      </c>
      <c r="B33" s="327" t="str">
        <f>'PWP &amp; Amendments'!B33</f>
        <v xml:space="preserve"> </v>
      </c>
      <c r="C33" s="1">
        <f>$C$10*F33</f>
        <v>0</v>
      </c>
      <c r="D33" s="1">
        <f>$D$10*F33</f>
        <v>0</v>
      </c>
      <c r="E33" s="1">
        <f>SUM(F33*0.8)</f>
        <v>0</v>
      </c>
      <c r="F33" s="8">
        <f>'PWP &amp; Amendments'!W33</f>
        <v>0</v>
      </c>
      <c r="G33" s="96"/>
      <c r="I33" s="222">
        <f>'Q1 Expenditures'!I33</f>
        <v>0</v>
      </c>
      <c r="J33" s="222">
        <f>'Q2 Expenditures'!J33</f>
        <v>0</v>
      </c>
      <c r="K33" s="222">
        <f>'Q3 Expenditures'!K33</f>
        <v>0</v>
      </c>
      <c r="L33" s="316"/>
      <c r="M33" s="3">
        <f>IF(N33=0,0,(N33/F33))</f>
        <v>0</v>
      </c>
      <c r="N33" s="214">
        <f>SUM(I33:L33)</f>
        <v>0</v>
      </c>
      <c r="O33" s="19">
        <f>F33-N33</f>
        <v>0</v>
      </c>
    </row>
    <row r="34" spans="1:15" ht="11.15" customHeight="1" x14ac:dyDescent="0.35">
      <c r="A34" s="453"/>
      <c r="B34" s="454"/>
      <c r="C34" s="455"/>
      <c r="D34" s="455"/>
      <c r="E34" s="455"/>
      <c r="F34" s="456"/>
      <c r="G34" s="96"/>
      <c r="I34" s="445"/>
      <c r="J34" s="445"/>
      <c r="K34" s="445"/>
      <c r="L34" s="460"/>
      <c r="M34" s="449"/>
      <c r="N34" s="446"/>
      <c r="O34" s="450"/>
    </row>
    <row r="35" spans="1:15" ht="8.65" customHeight="1" thickBot="1" x14ac:dyDescent="0.4">
      <c r="A35" s="290"/>
      <c r="B35" s="442"/>
      <c r="C35" s="451"/>
      <c r="D35" s="451"/>
      <c r="E35" s="451"/>
      <c r="F35" s="452"/>
      <c r="G35" s="96"/>
      <c r="I35" s="445"/>
      <c r="J35" s="445"/>
      <c r="K35" s="445"/>
      <c r="L35" s="461"/>
      <c r="M35" s="443"/>
      <c r="N35" s="446"/>
      <c r="O35" s="448"/>
    </row>
    <row r="36" spans="1:15" ht="17" thickBot="1" x14ac:dyDescent="0.4">
      <c r="A36" s="502" t="s">
        <v>13</v>
      </c>
      <c r="B36" s="503"/>
      <c r="C36" s="503"/>
      <c r="D36" s="503"/>
      <c r="E36" s="503"/>
      <c r="F36" s="675"/>
      <c r="G36" s="68"/>
      <c r="I36" s="685" t="s">
        <v>13</v>
      </c>
      <c r="J36" s="686"/>
      <c r="K36" s="649"/>
      <c r="L36" s="686"/>
      <c r="M36" s="686"/>
      <c r="N36" s="686"/>
      <c r="O36" s="650"/>
    </row>
    <row r="37" spans="1:15" ht="17" thickBot="1" x14ac:dyDescent="0.4">
      <c r="A37" s="21" t="s">
        <v>48</v>
      </c>
      <c r="B37" s="22" t="s">
        <v>28</v>
      </c>
      <c r="C37" s="1">
        <f>$C$10*F37</f>
        <v>500</v>
      </c>
      <c r="D37" s="1">
        <f>$D$10*F37</f>
        <v>1500.0000000000002</v>
      </c>
      <c r="E37" s="1">
        <f>SUM(F37*0.8)</f>
        <v>8000</v>
      </c>
      <c r="F37" s="8">
        <f>'PWP &amp; Amendments'!W37</f>
        <v>10000</v>
      </c>
      <c r="G37" s="5"/>
      <c r="I37" s="18">
        <f>SUM(I38:I40)</f>
        <v>0</v>
      </c>
      <c r="J37" s="17">
        <f>SUM(J38:J40)</f>
        <v>0</v>
      </c>
      <c r="K37" s="17">
        <f>SUM(K38:K40)</f>
        <v>0</v>
      </c>
      <c r="L37" s="17">
        <f>SUM(L38:L40)</f>
        <v>0</v>
      </c>
      <c r="M37" s="3">
        <f>IF(N37=0,0,(N37/F37))</f>
        <v>0</v>
      </c>
      <c r="N37" s="17">
        <f>SUM(I37:L37)</f>
        <v>0</v>
      </c>
      <c r="O37" s="19">
        <f>F37-N37</f>
        <v>10000</v>
      </c>
    </row>
    <row r="38" spans="1:15" ht="17.25" customHeight="1" thickBot="1" x14ac:dyDescent="0.4">
      <c r="A38" s="39" t="s">
        <v>49</v>
      </c>
      <c r="B38" s="40" t="s">
        <v>26</v>
      </c>
      <c r="C38" s="651"/>
      <c r="D38" s="652"/>
      <c r="E38" s="652"/>
      <c r="F38" s="653"/>
      <c r="G38" s="86"/>
      <c r="I38" s="224">
        <f>'Q1 Expenditures'!I38</f>
        <v>0</v>
      </c>
      <c r="J38" s="224">
        <f>'Q2 Expenditures'!J38</f>
        <v>0</v>
      </c>
      <c r="K38" s="224">
        <f>'Q3 Expenditures'!K38</f>
        <v>0</v>
      </c>
      <c r="L38" s="107"/>
      <c r="M38" s="90"/>
      <c r="N38" s="217">
        <f>SUM(I38:L38)</f>
        <v>0</v>
      </c>
      <c r="O38" s="78"/>
    </row>
    <row r="39" spans="1:15" ht="17.25" customHeight="1" thickBot="1" x14ac:dyDescent="0.4">
      <c r="A39" s="87" t="s">
        <v>50</v>
      </c>
      <c r="B39" s="98" t="s">
        <v>29</v>
      </c>
      <c r="C39" s="654"/>
      <c r="D39" s="655"/>
      <c r="E39" s="655"/>
      <c r="F39" s="656"/>
      <c r="G39" s="86"/>
      <c r="I39" s="222">
        <f>'Q1 Expenditures'!I39</f>
        <v>0</v>
      </c>
      <c r="J39" s="222">
        <f>'Q2 Expenditures'!J39</f>
        <v>0</v>
      </c>
      <c r="K39" s="222">
        <f>'Q3 Expenditures'!K39</f>
        <v>0</v>
      </c>
      <c r="L39" s="107"/>
      <c r="M39" s="91"/>
      <c r="N39" s="218">
        <f>SUM(I39:L39)</f>
        <v>0</v>
      </c>
      <c r="O39" s="78"/>
    </row>
    <row r="40" spans="1:15" ht="17.25" customHeight="1" thickBot="1" x14ac:dyDescent="0.4">
      <c r="A40" s="28" t="s">
        <v>51</v>
      </c>
      <c r="B40" s="99" t="s">
        <v>117</v>
      </c>
      <c r="C40" s="657"/>
      <c r="D40" s="658"/>
      <c r="E40" s="658"/>
      <c r="F40" s="659"/>
      <c r="G40" s="76"/>
      <c r="I40" s="225">
        <f>'Q1 Expenditures'!I40</f>
        <v>0</v>
      </c>
      <c r="J40" s="226">
        <f>'Q2 Expenditures'!J40</f>
        <v>0</v>
      </c>
      <c r="K40" s="228">
        <f>'Q3 Expenditures'!K40</f>
        <v>0</v>
      </c>
      <c r="L40" s="107"/>
      <c r="M40" s="91"/>
      <c r="N40" s="219">
        <f>SUM(I40:L40)</f>
        <v>0</v>
      </c>
      <c r="O40" s="78"/>
    </row>
    <row r="41" spans="1:15" ht="17" thickBot="1" x14ac:dyDescent="0.4">
      <c r="A41" s="590" t="s">
        <v>118</v>
      </c>
      <c r="B41" s="591"/>
      <c r="C41" s="591"/>
      <c r="D41" s="591"/>
      <c r="E41" s="591"/>
      <c r="F41" s="628"/>
      <c r="G41" s="76"/>
      <c r="I41" s="632" t="s">
        <v>118</v>
      </c>
      <c r="J41" s="633"/>
      <c r="K41" s="633"/>
      <c r="L41" s="633"/>
      <c r="M41" s="633"/>
      <c r="N41" s="633"/>
      <c r="O41" s="634"/>
    </row>
    <row r="42" spans="1:15" ht="17" thickBot="1" x14ac:dyDescent="0.4">
      <c r="A42" s="43" t="s">
        <v>111</v>
      </c>
      <c r="B42" s="44" t="s">
        <v>193</v>
      </c>
      <c r="C42" s="1">
        <f>$C$10*F42</f>
        <v>100</v>
      </c>
      <c r="D42" s="1">
        <f>$D$10*F42</f>
        <v>300.00000000000006</v>
      </c>
      <c r="E42" s="1">
        <f>SUM(F42*0.8)</f>
        <v>1600</v>
      </c>
      <c r="F42" s="8">
        <f>'PWP &amp; Amendments'!W42</f>
        <v>2000</v>
      </c>
      <c r="G42" s="76"/>
      <c r="I42" s="18">
        <f>SUM(I43:I43)</f>
        <v>0</v>
      </c>
      <c r="J42" s="17">
        <f>SUM(J43:J43)</f>
        <v>0</v>
      </c>
      <c r="K42" s="17">
        <f>SUM(K43:K43)</f>
        <v>0</v>
      </c>
      <c r="L42" s="17">
        <f>SUM(L43:L43)</f>
        <v>0</v>
      </c>
      <c r="M42" s="3">
        <f>IF(N42=0,0,(N42/F42))</f>
        <v>0</v>
      </c>
      <c r="N42" s="17">
        <f t="shared" ref="N42:N57" si="1">SUM(I42:L42)</f>
        <v>0</v>
      </c>
      <c r="O42" s="19">
        <f>F42-N42</f>
        <v>2000</v>
      </c>
    </row>
    <row r="43" spans="1:15" ht="17" thickBot="1" x14ac:dyDescent="0.4">
      <c r="A43" s="46" t="s">
        <v>116</v>
      </c>
      <c r="B43" s="47" t="s">
        <v>136</v>
      </c>
      <c r="C43" s="588"/>
      <c r="D43" s="589"/>
      <c r="E43" s="589"/>
      <c r="F43" s="635"/>
      <c r="G43" s="76"/>
      <c r="I43" s="227">
        <f>'Q1 Expenditures'!I43</f>
        <v>0</v>
      </c>
      <c r="J43" s="227">
        <f>'Q2 Expenditures'!J43</f>
        <v>0</v>
      </c>
      <c r="K43" s="227">
        <f>'Q3 Expenditures'!K43</f>
        <v>0</v>
      </c>
      <c r="L43" s="115"/>
      <c r="M43" s="100"/>
      <c r="N43" s="216">
        <f t="shared" si="1"/>
        <v>0</v>
      </c>
      <c r="O43" s="78"/>
    </row>
    <row r="44" spans="1:15" ht="17" thickBot="1" x14ac:dyDescent="0.4">
      <c r="A44" s="21" t="s">
        <v>122</v>
      </c>
      <c r="B44" s="48" t="s">
        <v>194</v>
      </c>
      <c r="C44" s="1">
        <f>$C$10*F44</f>
        <v>50</v>
      </c>
      <c r="D44" s="1">
        <f>$D$10*F44</f>
        <v>150.00000000000003</v>
      </c>
      <c r="E44" s="1">
        <f>SUM(F44*0.8)</f>
        <v>800</v>
      </c>
      <c r="F44" s="8">
        <f>'PWP &amp; Amendments'!W44</f>
        <v>1000</v>
      </c>
      <c r="G44" s="76"/>
      <c r="I44" s="18">
        <f>SUM(I45:I45)</f>
        <v>0</v>
      </c>
      <c r="J44" s="17">
        <f>SUM(J45:J45)</f>
        <v>0</v>
      </c>
      <c r="K44" s="17">
        <f>SUM(K45:K45)</f>
        <v>0</v>
      </c>
      <c r="L44" s="17">
        <f>SUM(L45:L45)</f>
        <v>0</v>
      </c>
      <c r="M44" s="3">
        <f>IF(N44=0,0,(N44/F44))</f>
        <v>0</v>
      </c>
      <c r="N44" s="17">
        <f t="shared" si="1"/>
        <v>0</v>
      </c>
      <c r="O44" s="19">
        <f>F44-N44</f>
        <v>1000</v>
      </c>
    </row>
    <row r="45" spans="1:15" ht="17" thickBot="1" x14ac:dyDescent="0.4">
      <c r="A45" s="46" t="s">
        <v>129</v>
      </c>
      <c r="B45" s="47" t="s">
        <v>134</v>
      </c>
      <c r="C45" s="588"/>
      <c r="D45" s="589"/>
      <c r="E45" s="589"/>
      <c r="F45" s="635"/>
      <c r="G45" s="76"/>
      <c r="I45" s="227">
        <f>'Q1 Expenditures'!I45</f>
        <v>0</v>
      </c>
      <c r="J45" s="227">
        <f>'Q2 Expenditures'!J45</f>
        <v>0</v>
      </c>
      <c r="K45" s="227">
        <f>'Q3 Expenditures'!K45</f>
        <v>0</v>
      </c>
      <c r="L45" s="115"/>
      <c r="M45" s="100"/>
      <c r="N45" s="216">
        <f t="shared" si="1"/>
        <v>0</v>
      </c>
      <c r="O45" s="78"/>
    </row>
    <row r="46" spans="1:15" ht="17" thickBot="1" x14ac:dyDescent="0.4">
      <c r="A46" s="21" t="s">
        <v>123</v>
      </c>
      <c r="B46" s="48" t="s">
        <v>195</v>
      </c>
      <c r="C46" s="1">
        <f>$C$10*F46</f>
        <v>50</v>
      </c>
      <c r="D46" s="1">
        <f>$D$10*F46</f>
        <v>150.00000000000003</v>
      </c>
      <c r="E46" s="1">
        <f>SUM(F46*0.8)</f>
        <v>800</v>
      </c>
      <c r="F46" s="8">
        <f>'PWP &amp; Amendments'!W46</f>
        <v>1000</v>
      </c>
      <c r="G46" s="76"/>
      <c r="I46" s="18">
        <f>SUM(I47:I49)</f>
        <v>0</v>
      </c>
      <c r="J46" s="17">
        <f>SUM(J47:J49)</f>
        <v>0</v>
      </c>
      <c r="K46" s="17">
        <f>SUM(K47:K49)</f>
        <v>0</v>
      </c>
      <c r="L46" s="17">
        <f>SUM(L47:L49)</f>
        <v>0</v>
      </c>
      <c r="M46" s="3">
        <f>IF(N46=0,0,(N46/F46))</f>
        <v>0</v>
      </c>
      <c r="N46" s="17">
        <f t="shared" si="1"/>
        <v>0</v>
      </c>
      <c r="O46" s="19">
        <f>F46-N46</f>
        <v>1000</v>
      </c>
    </row>
    <row r="47" spans="1:15" ht="17.25" customHeight="1" thickBot="1" x14ac:dyDescent="0.4">
      <c r="A47" s="30" t="s">
        <v>130</v>
      </c>
      <c r="B47" s="31" t="s">
        <v>142</v>
      </c>
      <c r="C47" s="515"/>
      <c r="D47" s="516"/>
      <c r="E47" s="516"/>
      <c r="F47" s="636"/>
      <c r="G47" s="76"/>
      <c r="I47" s="224">
        <f>'Q1 Expenditures'!I47</f>
        <v>0</v>
      </c>
      <c r="J47" s="224">
        <f>'Q2 Expenditures'!J47</f>
        <v>0</v>
      </c>
      <c r="K47" s="234">
        <f>'Q3 Expenditures'!K47</f>
        <v>0</v>
      </c>
      <c r="L47" s="107"/>
      <c r="M47" s="100"/>
      <c r="N47" s="213">
        <f t="shared" si="1"/>
        <v>0</v>
      </c>
      <c r="O47" s="78"/>
    </row>
    <row r="48" spans="1:15" ht="17.25" customHeight="1" thickBot="1" x14ac:dyDescent="0.4">
      <c r="A48" s="32" t="s">
        <v>138</v>
      </c>
      <c r="B48" s="50" t="s">
        <v>139</v>
      </c>
      <c r="C48" s="517"/>
      <c r="D48" s="518"/>
      <c r="E48" s="518"/>
      <c r="F48" s="637"/>
      <c r="G48" s="76"/>
      <c r="I48" s="222">
        <f>'Q1 Expenditures'!I48</f>
        <v>0</v>
      </c>
      <c r="J48" s="222">
        <f>'Q2 Expenditures'!J48</f>
        <v>0</v>
      </c>
      <c r="K48" s="235">
        <f>'Q3 Expenditures'!K48</f>
        <v>0</v>
      </c>
      <c r="L48" s="107"/>
      <c r="M48" s="100"/>
      <c r="N48" s="220">
        <f t="shared" si="1"/>
        <v>0</v>
      </c>
      <c r="O48" s="78"/>
    </row>
    <row r="49" spans="1:16" ht="17.25" customHeight="1" thickBot="1" x14ac:dyDescent="0.4">
      <c r="A49" s="51" t="s">
        <v>140</v>
      </c>
      <c r="B49" s="52" t="s">
        <v>141</v>
      </c>
      <c r="C49" s="519"/>
      <c r="D49" s="520"/>
      <c r="E49" s="520"/>
      <c r="F49" s="638"/>
      <c r="G49" s="76"/>
      <c r="I49" s="226">
        <f>'Q1 Expenditures'!I49</f>
        <v>0</v>
      </c>
      <c r="J49" s="229">
        <f>'Q2 Expenditures'!J49</f>
        <v>0</v>
      </c>
      <c r="K49" s="229">
        <f>'Q3 Expenditures'!K49</f>
        <v>0</v>
      </c>
      <c r="L49" s="107"/>
      <c r="M49" s="100"/>
      <c r="N49" s="214">
        <f t="shared" si="1"/>
        <v>0</v>
      </c>
      <c r="O49" s="78"/>
    </row>
    <row r="50" spans="1:16" ht="17" thickBot="1" x14ac:dyDescent="0.4">
      <c r="A50" s="21" t="s">
        <v>124</v>
      </c>
      <c r="B50" s="48" t="s">
        <v>196</v>
      </c>
      <c r="C50" s="1">
        <f>$C$10*F50</f>
        <v>25</v>
      </c>
      <c r="D50" s="1">
        <f>$D$10*F50</f>
        <v>75.000000000000014</v>
      </c>
      <c r="E50" s="1">
        <f>SUM(F50*0.8)</f>
        <v>400</v>
      </c>
      <c r="F50" s="8">
        <f>'PWP &amp; Amendments'!W50</f>
        <v>500</v>
      </c>
      <c r="G50" s="76"/>
      <c r="I50" s="18">
        <f>SUM(I51:I51)</f>
        <v>0</v>
      </c>
      <c r="J50" s="17">
        <f>SUM(J51:J51)</f>
        <v>0</v>
      </c>
      <c r="K50" s="17">
        <f>SUM(K51:K51)</f>
        <v>0</v>
      </c>
      <c r="L50" s="17">
        <f>SUM(L51:L51)</f>
        <v>0</v>
      </c>
      <c r="M50" s="3">
        <f>IF(N50=0,0,(N50/F50))</f>
        <v>0</v>
      </c>
      <c r="N50" s="17">
        <f t="shared" si="1"/>
        <v>0</v>
      </c>
      <c r="O50" s="19">
        <f>F50-N50</f>
        <v>500</v>
      </c>
    </row>
    <row r="51" spans="1:16" ht="17" thickBot="1" x14ac:dyDescent="0.4">
      <c r="A51" s="46" t="s">
        <v>131</v>
      </c>
      <c r="B51" s="47" t="s">
        <v>135</v>
      </c>
      <c r="C51" s="588"/>
      <c r="D51" s="589"/>
      <c r="E51" s="589"/>
      <c r="F51" s="635"/>
      <c r="G51" s="76"/>
      <c r="I51" s="227">
        <f>'Q1 Expenditures'!I51</f>
        <v>0</v>
      </c>
      <c r="J51" s="227">
        <f>'Q2 Expenditures'!J51</f>
        <v>0</v>
      </c>
      <c r="K51" s="227">
        <f>'Q3 Expenditures'!K51</f>
        <v>0</v>
      </c>
      <c r="L51" s="115"/>
      <c r="M51" s="100"/>
      <c r="N51" s="219">
        <f t="shared" si="1"/>
        <v>0</v>
      </c>
      <c r="O51" s="78"/>
    </row>
    <row r="52" spans="1:16" ht="17" thickBot="1" x14ac:dyDescent="0.4">
      <c r="A52" s="21" t="s">
        <v>125</v>
      </c>
      <c r="B52" s="48" t="s">
        <v>197</v>
      </c>
      <c r="C52" s="1">
        <f>$C$10*F52</f>
        <v>25</v>
      </c>
      <c r="D52" s="1">
        <f>$D$10*F52</f>
        <v>75.000000000000014</v>
      </c>
      <c r="E52" s="1">
        <f>SUM(F52*0.8)</f>
        <v>400</v>
      </c>
      <c r="F52" s="8">
        <f>'PWP &amp; Amendments'!W52</f>
        <v>500</v>
      </c>
      <c r="G52" s="76"/>
      <c r="I52" s="18">
        <f>SUM(I53:I54)</f>
        <v>0</v>
      </c>
      <c r="J52" s="17">
        <f>SUM(J53:J54)</f>
        <v>0</v>
      </c>
      <c r="K52" s="17">
        <f>SUM(K53:K54)</f>
        <v>0</v>
      </c>
      <c r="L52" s="17">
        <f>SUM(L53:L54)</f>
        <v>0</v>
      </c>
      <c r="M52" s="3">
        <f>IF(N52=0,0,(N52/F52))</f>
        <v>0</v>
      </c>
      <c r="N52" s="17">
        <f t="shared" si="1"/>
        <v>0</v>
      </c>
      <c r="O52" s="19">
        <f>F52-N52</f>
        <v>500</v>
      </c>
    </row>
    <row r="53" spans="1:16" ht="17.25" customHeight="1" x14ac:dyDescent="0.35">
      <c r="A53" s="30" t="s">
        <v>132</v>
      </c>
      <c r="B53" s="31" t="s">
        <v>143</v>
      </c>
      <c r="C53" s="515"/>
      <c r="D53" s="516"/>
      <c r="E53" s="516"/>
      <c r="F53" s="636"/>
      <c r="G53" s="76"/>
      <c r="I53" s="224">
        <f>'Q1 Expenditures'!I53</f>
        <v>0</v>
      </c>
      <c r="J53" s="224">
        <f>'Q2 Expenditures'!J53</f>
        <v>0</v>
      </c>
      <c r="K53" s="224">
        <f>'Q3 Expenditures'!K53</f>
        <v>0</v>
      </c>
      <c r="L53" s="107"/>
      <c r="M53" s="100"/>
      <c r="N53" s="217">
        <f t="shared" si="1"/>
        <v>0</v>
      </c>
      <c r="O53" s="78"/>
    </row>
    <row r="54" spans="1:16" ht="17.25" customHeight="1" thickBot="1" x14ac:dyDescent="0.4">
      <c r="A54" s="51" t="s">
        <v>144</v>
      </c>
      <c r="B54" s="52" t="s">
        <v>181</v>
      </c>
      <c r="C54" s="519"/>
      <c r="D54" s="520"/>
      <c r="E54" s="520"/>
      <c r="F54" s="638"/>
      <c r="G54" s="76"/>
      <c r="I54" s="229">
        <f>'Q1 Expenditures'!I54</f>
        <v>0</v>
      </c>
      <c r="J54" s="229">
        <f>'Q2 Expenditures'!J54</f>
        <v>0</v>
      </c>
      <c r="K54" s="229">
        <f>'Q3 Expenditures'!K54</f>
        <v>0</v>
      </c>
      <c r="L54" s="113"/>
      <c r="M54" s="100"/>
      <c r="N54" s="221">
        <f t="shared" si="1"/>
        <v>0</v>
      </c>
      <c r="O54" s="78"/>
    </row>
    <row r="55" spans="1:16" ht="17" thickBot="1" x14ac:dyDescent="0.4">
      <c r="A55" s="21" t="s">
        <v>126</v>
      </c>
      <c r="B55" s="48" t="s">
        <v>198</v>
      </c>
      <c r="C55" s="1">
        <f>$C$10*F55</f>
        <v>25</v>
      </c>
      <c r="D55" s="1">
        <f>$D$10*F55</f>
        <v>75.000000000000014</v>
      </c>
      <c r="E55" s="1">
        <f>SUM(F55*0.8)</f>
        <v>400</v>
      </c>
      <c r="F55" s="8">
        <f>'PWP &amp; Amendments'!W55</f>
        <v>500</v>
      </c>
      <c r="G55" s="76"/>
      <c r="I55" s="18">
        <f>SUM(I56:I58)</f>
        <v>0</v>
      </c>
      <c r="J55" s="17">
        <f>SUM(J56:J58)</f>
        <v>0</v>
      </c>
      <c r="K55" s="17">
        <f>SUM(K56:K58)</f>
        <v>0</v>
      </c>
      <c r="L55" s="17">
        <f>SUM(L56:L58)</f>
        <v>0</v>
      </c>
      <c r="M55" s="3">
        <f>IF(N55=0,0,(N55/F55))</f>
        <v>0</v>
      </c>
      <c r="N55" s="17">
        <f t="shared" si="1"/>
        <v>0</v>
      </c>
      <c r="O55" s="19">
        <f>F55-N55</f>
        <v>500</v>
      </c>
    </row>
    <row r="56" spans="1:16" ht="17.25" customHeight="1" x14ac:dyDescent="0.35">
      <c r="A56" s="30" t="s">
        <v>133</v>
      </c>
      <c r="B56" s="31" t="s">
        <v>149</v>
      </c>
      <c r="C56" s="515"/>
      <c r="D56" s="516"/>
      <c r="E56" s="516"/>
      <c r="F56" s="636"/>
      <c r="G56" s="76"/>
      <c r="I56" s="224">
        <f>'Q1 Expenditures'!I56</f>
        <v>0</v>
      </c>
      <c r="J56" s="224">
        <f>'Q2 Expenditures'!J56</f>
        <v>0</v>
      </c>
      <c r="K56" s="224">
        <f>'Q3 Expenditures'!K56</f>
        <v>0</v>
      </c>
      <c r="L56" s="107"/>
      <c r="M56" s="100"/>
      <c r="N56" s="213">
        <f t="shared" si="1"/>
        <v>0</v>
      </c>
      <c r="O56" s="78"/>
    </row>
    <row r="57" spans="1:16" ht="17.25" customHeight="1" thickBot="1" x14ac:dyDescent="0.4">
      <c r="A57" s="32" t="s">
        <v>145</v>
      </c>
      <c r="B57" s="50" t="s">
        <v>147</v>
      </c>
      <c r="C57" s="517"/>
      <c r="D57" s="518"/>
      <c r="E57" s="518"/>
      <c r="F57" s="637"/>
      <c r="G57" s="76"/>
      <c r="I57" s="222">
        <f>'Q1 Expenditures'!I57</f>
        <v>0</v>
      </c>
      <c r="J57" s="225">
        <f>'Q2 Expenditures'!J57</f>
        <v>0</v>
      </c>
      <c r="K57" s="225">
        <f>'Q3 Expenditures'!K57</f>
        <v>0</v>
      </c>
      <c r="L57" s="129"/>
      <c r="M57" s="100"/>
      <c r="N57" s="220">
        <f t="shared" si="1"/>
        <v>0</v>
      </c>
      <c r="O57" s="78"/>
    </row>
    <row r="58" spans="1:16" ht="17.25" customHeight="1" thickBot="1" x14ac:dyDescent="0.4">
      <c r="A58" s="51" t="s">
        <v>146</v>
      </c>
      <c r="B58" s="52" t="s">
        <v>148</v>
      </c>
      <c r="C58" s="519"/>
      <c r="D58" s="520"/>
      <c r="E58" s="520"/>
      <c r="F58" s="638"/>
      <c r="G58" s="76"/>
      <c r="I58" s="225">
        <f>'Q1 Expenditures'!I58</f>
        <v>0</v>
      </c>
      <c r="J58" s="229">
        <f>'Q2 Expenditures'!J58</f>
        <v>0</v>
      </c>
      <c r="K58" s="229">
        <f>'Q3 Expenditures'!K58</f>
        <v>0</v>
      </c>
      <c r="L58" s="107"/>
      <c r="M58" s="100"/>
      <c r="N58" s="214">
        <f>SUM(I58:L58)</f>
        <v>0</v>
      </c>
      <c r="O58" s="78"/>
    </row>
    <row r="59" spans="1:16" ht="17" thickBot="1" x14ac:dyDescent="0.4">
      <c r="A59" s="590" t="s">
        <v>119</v>
      </c>
      <c r="B59" s="591"/>
      <c r="C59" s="591"/>
      <c r="D59" s="591"/>
      <c r="E59" s="591"/>
      <c r="F59" s="628"/>
      <c r="G59" s="76"/>
      <c r="I59" s="632" t="s">
        <v>119</v>
      </c>
      <c r="J59" s="633"/>
      <c r="K59" s="633"/>
      <c r="L59" s="633"/>
      <c r="M59" s="633"/>
      <c r="N59" s="633"/>
      <c r="O59" s="634"/>
      <c r="P59" s="101"/>
    </row>
    <row r="60" spans="1:16" ht="17.25" customHeight="1" thickBot="1" x14ac:dyDescent="0.4">
      <c r="A60" s="22" t="s">
        <v>111</v>
      </c>
      <c r="B60" s="44" t="s">
        <v>114</v>
      </c>
      <c r="C60" s="1">
        <f>$C$10*F60</f>
        <v>780</v>
      </c>
      <c r="D60" s="1">
        <f>$D$10*F60</f>
        <v>2340.0000000000005</v>
      </c>
      <c r="E60" s="1">
        <f>SUM(F60*0.8)</f>
        <v>12480</v>
      </c>
      <c r="F60" s="8">
        <f>'PWP &amp; Amendments'!W60</f>
        <v>15600</v>
      </c>
      <c r="G60" s="76"/>
      <c r="I60" s="18">
        <f>SUM(I61:I61)</f>
        <v>0</v>
      </c>
      <c r="J60" s="17">
        <f>SUM(J61:J61)</f>
        <v>0</v>
      </c>
      <c r="K60" s="17">
        <f>SUM(K61:K61)</f>
        <v>0</v>
      </c>
      <c r="L60" s="17">
        <f>SUM(L61:L61)</f>
        <v>0</v>
      </c>
      <c r="M60" s="3">
        <f>IF(N60=0,0,(N60/F60))</f>
        <v>0</v>
      </c>
      <c r="N60" s="17">
        <f>SUM(I60:L60)</f>
        <v>0</v>
      </c>
      <c r="O60" s="19">
        <f>F60-N60</f>
        <v>15600</v>
      </c>
    </row>
    <row r="61" spans="1:16" ht="17.25" customHeight="1" thickBot="1" x14ac:dyDescent="0.4">
      <c r="A61" s="102" t="s">
        <v>116</v>
      </c>
      <c r="B61" s="54" t="s">
        <v>113</v>
      </c>
      <c r="C61" s="629"/>
      <c r="D61" s="630"/>
      <c r="E61" s="630"/>
      <c r="F61" s="631"/>
      <c r="G61" s="76"/>
      <c r="I61" s="230">
        <f>'Q1 Expenditures'!I61</f>
        <v>0</v>
      </c>
      <c r="J61" s="230">
        <f>'Q2 Expenditures'!J61</f>
        <v>0</v>
      </c>
      <c r="K61" s="228">
        <f>'Q3 Expenditures'!K61</f>
        <v>0</v>
      </c>
      <c r="L61" s="129"/>
      <c r="M61" s="91"/>
      <c r="N61" s="216">
        <f>SUM(I61:L61)</f>
        <v>0</v>
      </c>
      <c r="O61" s="78"/>
    </row>
    <row r="62" spans="1:16" ht="17" thickBot="1" x14ac:dyDescent="0.4">
      <c r="A62" s="626" t="s">
        <v>0</v>
      </c>
      <c r="B62" s="627"/>
      <c r="C62" s="1">
        <f>SUM(C12:C60)</f>
        <v>4055</v>
      </c>
      <c r="D62" s="1">
        <f>SUM(D12:D60)</f>
        <v>12165.000000000002</v>
      </c>
      <c r="E62" s="1">
        <f>SUM(E12:E60)</f>
        <v>64880</v>
      </c>
      <c r="F62" s="8">
        <f>SUM(F12:F60)</f>
        <v>81100</v>
      </c>
      <c r="G62" s="5"/>
      <c r="H62" s="103" t="s">
        <v>19</v>
      </c>
      <c r="I62" s="13">
        <f>'Q3 Expenditures'!I62</f>
        <v>0</v>
      </c>
      <c r="J62" s="125">
        <f>'Q3 Expenditures'!J62</f>
        <v>0</v>
      </c>
      <c r="K62" s="125">
        <f>'Q3 Expenditures'!K62</f>
        <v>0</v>
      </c>
      <c r="L62" s="125">
        <f>L12+L18+L24+L26+L29+L37+L42+L44+L46+L50+L52+L55+L60+L33+L32</f>
        <v>0</v>
      </c>
      <c r="M62" s="3">
        <f>IF(N62=0,0,(N62/F62))</f>
        <v>0</v>
      </c>
      <c r="N62" s="70">
        <f>SUM(I62:L62)</f>
        <v>0</v>
      </c>
      <c r="O62" s="126">
        <f>F62-N62</f>
        <v>81100</v>
      </c>
    </row>
    <row r="63" spans="1:16" ht="20.5" thickBot="1" x14ac:dyDescent="0.4">
      <c r="A63" s="57"/>
      <c r="B63" s="57"/>
      <c r="C63" s="104"/>
      <c r="D63" s="104"/>
      <c r="E63" s="56"/>
      <c r="F63" s="55"/>
      <c r="G63" s="55"/>
      <c r="H63" s="105" t="s">
        <v>335</v>
      </c>
      <c r="I63" s="11">
        <f>'Q3 Expenditures'!I63</f>
        <v>0</v>
      </c>
      <c r="J63" s="123">
        <f>'Q3 Expenditures'!J63</f>
        <v>0</v>
      </c>
      <c r="K63" s="123">
        <f>SUM(K62*0.8)</f>
        <v>0</v>
      </c>
      <c r="L63" s="189">
        <f>L62*0.8</f>
        <v>0</v>
      </c>
      <c r="M63" s="106"/>
      <c r="N63" s="123">
        <f>SUM(N62*0.8)</f>
        <v>0</v>
      </c>
      <c r="O63" s="127">
        <f>E62-N63</f>
        <v>64880</v>
      </c>
    </row>
    <row r="64" spans="1:16" ht="20.5" thickBot="1" x14ac:dyDescent="0.4">
      <c r="A64" s="57"/>
      <c r="B64" s="57"/>
      <c r="C64" s="104"/>
      <c r="D64" s="104"/>
      <c r="E64" s="56"/>
      <c r="F64" s="55"/>
      <c r="G64" s="55"/>
      <c r="H64" s="103" t="s">
        <v>336</v>
      </c>
      <c r="I64" s="175">
        <f>'Q3 Expenditures'!I64</f>
        <v>0</v>
      </c>
      <c r="J64" s="176">
        <f>'Q3 Expenditures'!J64</f>
        <v>0</v>
      </c>
      <c r="K64" s="176">
        <f>'Q3 Expenditures'!K64</f>
        <v>0</v>
      </c>
      <c r="L64" s="189">
        <f>D10*L62</f>
        <v>0</v>
      </c>
      <c r="M64" s="177"/>
      <c r="N64" s="176">
        <f>N62*D10</f>
        <v>0</v>
      </c>
      <c r="O64" s="178">
        <f>D62-N64</f>
        <v>12165.000000000002</v>
      </c>
    </row>
    <row r="65" spans="1:15" ht="16.5" x14ac:dyDescent="0.35">
      <c r="A65" s="57"/>
      <c r="B65" s="57"/>
      <c r="C65" s="104"/>
      <c r="D65" s="104"/>
      <c r="E65" s="56"/>
      <c r="F65" s="55"/>
      <c r="G65" s="55"/>
      <c r="H65" s="185" t="s">
        <v>20</v>
      </c>
      <c r="I65" s="175">
        <f>'Q3 Expenditures'!I65</f>
        <v>0</v>
      </c>
      <c r="J65" s="176">
        <f>'Q3 Expenditures'!J65</f>
        <v>0</v>
      </c>
      <c r="K65" s="176">
        <f>'Q3 Expenditures'!K65</f>
        <v>0</v>
      </c>
      <c r="L65" s="176">
        <f>C10*L62</f>
        <v>0</v>
      </c>
      <c r="M65" s="177"/>
      <c r="N65" s="176">
        <f>N62*C10</f>
        <v>0</v>
      </c>
      <c r="O65" s="178">
        <f>C62-N65</f>
        <v>4055</v>
      </c>
    </row>
    <row r="66" spans="1:15" ht="47" thickBot="1" x14ac:dyDescent="0.4">
      <c r="A66" s="57"/>
      <c r="B66" s="57"/>
      <c r="C66" s="104"/>
      <c r="D66" s="104"/>
      <c r="E66" s="56"/>
      <c r="F66" s="55"/>
      <c r="G66" s="55"/>
      <c r="H66" s="186" t="s">
        <v>338</v>
      </c>
      <c r="I66" s="705"/>
      <c r="J66" s="707"/>
      <c r="K66" s="706"/>
      <c r="L66" s="189">
        <f>SUM(L63:L64)</f>
        <v>0</v>
      </c>
      <c r="M66" s="184"/>
      <c r="N66" s="705"/>
      <c r="O66" s="708"/>
    </row>
    <row r="67" spans="1:15" ht="17" thickBot="1" x14ac:dyDescent="0.4">
      <c r="A67" s="701" t="s">
        <v>350</v>
      </c>
      <c r="B67" s="702"/>
      <c r="C67" s="209">
        <f>C62</f>
        <v>4055</v>
      </c>
      <c r="D67" s="210">
        <f>D62</f>
        <v>12165.000000000002</v>
      </c>
      <c r="E67" s="210">
        <f>E62</f>
        <v>64880</v>
      </c>
      <c r="F67" s="212">
        <f>F62</f>
        <v>81100</v>
      </c>
      <c r="G67" s="232"/>
      <c r="H67" s="209" t="s">
        <v>342</v>
      </c>
      <c r="I67" s="251">
        <f>I62</f>
        <v>0</v>
      </c>
      <c r="J67" s="251">
        <f>J62</f>
        <v>0</v>
      </c>
      <c r="K67" s="251">
        <f>K62</f>
        <v>0</v>
      </c>
      <c r="L67" s="251">
        <f>L62</f>
        <v>0</v>
      </c>
      <c r="M67" s="3">
        <f>N67/F62</f>
        <v>0</v>
      </c>
      <c r="N67" s="251">
        <f>N62</f>
        <v>0</v>
      </c>
      <c r="O67" s="254">
        <f>O62</f>
        <v>81100</v>
      </c>
    </row>
    <row r="68" spans="1:15" ht="16.5" x14ac:dyDescent="0.35">
      <c r="A68" s="68"/>
      <c r="B68" s="68"/>
      <c r="C68" s="162"/>
      <c r="D68" s="162"/>
      <c r="E68" s="162"/>
      <c r="F68" s="162"/>
      <c r="G68" s="162"/>
      <c r="H68" s="162"/>
      <c r="I68" s="256"/>
      <c r="J68" s="256"/>
      <c r="K68" s="256"/>
      <c r="L68" s="256"/>
      <c r="M68" s="257"/>
      <c r="N68" s="256"/>
      <c r="O68" s="256"/>
    </row>
  </sheetData>
  <sheetProtection algorithmName="SHA-512" hashValue="nPtO00B+3GbcBl+uJwiEcituoa6z3cYr9dlzlhjQB4/W1KYIrCYejHjFDMdxZNpbZ/nhnbzs8HiVU0aHaVI8Nw==" saltValue="ysP+T+9Ru/wUnjOgXpFJuA==" spinCount="100000" sheet="1" selectLockedCells="1"/>
  <mergeCells count="40">
    <mergeCell ref="I66:K66"/>
    <mergeCell ref="N66:O66"/>
    <mergeCell ref="A67:B67"/>
    <mergeCell ref="A62:B62"/>
    <mergeCell ref="C51:F51"/>
    <mergeCell ref="C53:F54"/>
    <mergeCell ref="C56:F58"/>
    <mergeCell ref="A59:F59"/>
    <mergeCell ref="I59:O59"/>
    <mergeCell ref="C61:F61"/>
    <mergeCell ref="C47:F49"/>
    <mergeCell ref="C27:F28"/>
    <mergeCell ref="C30:F31"/>
    <mergeCell ref="A36:F36"/>
    <mergeCell ref="I36:O36"/>
    <mergeCell ref="C38:F40"/>
    <mergeCell ref="A41:F41"/>
    <mergeCell ref="I41:O41"/>
    <mergeCell ref="C43:F43"/>
    <mergeCell ref="C45:F45"/>
    <mergeCell ref="C19:F23"/>
    <mergeCell ref="C25:F25"/>
    <mergeCell ref="A4:F4"/>
    <mergeCell ref="H7:O7"/>
    <mergeCell ref="A7:F7"/>
    <mergeCell ref="C8:F8"/>
    <mergeCell ref="I8:O8"/>
    <mergeCell ref="A8:A9"/>
    <mergeCell ref="B8:B9"/>
    <mergeCell ref="A11:F11"/>
    <mergeCell ref="I11:O11"/>
    <mergeCell ref="C13:F16"/>
    <mergeCell ref="A17:F17"/>
    <mergeCell ref="I17:O17"/>
    <mergeCell ref="A1:F1"/>
    <mergeCell ref="H1:O1"/>
    <mergeCell ref="A2:F2"/>
    <mergeCell ref="H2:O2"/>
    <mergeCell ref="A3:F3"/>
    <mergeCell ref="H3:O3"/>
  </mergeCells>
  <pageMargins left="0.75" right="0.25" top="0.75" bottom="0.75" header="0.3" footer="0.3"/>
  <pageSetup scale="4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90"/>
  <sheetViews>
    <sheetView view="pageBreakPreview" zoomScale="90" zoomScaleNormal="90" zoomScaleSheetLayoutView="90" workbookViewId="0">
      <selection activeCell="C62" sqref="C62"/>
    </sheetView>
  </sheetViews>
  <sheetFormatPr defaultColWidth="9.1796875" defaultRowHeight="12.5" x14ac:dyDescent="0.25"/>
  <cols>
    <col min="1" max="1" width="7.54296875" customWidth="1"/>
    <col min="2" max="2" width="16.1796875" customWidth="1"/>
    <col min="3" max="3" width="81" customWidth="1"/>
    <col min="4" max="4" width="13.26953125" style="116" customWidth="1"/>
  </cols>
  <sheetData>
    <row r="1" spans="1:4" ht="18" x14ac:dyDescent="0.25">
      <c r="C1" s="308" t="str">
        <f>'PWP Narrative'!B1</f>
        <v>FY 2027 (July 1, 2026-June 30, 2027)</v>
      </c>
    </row>
    <row r="2" spans="1:4" ht="18" x14ac:dyDescent="0.25">
      <c r="C2" s="308" t="s">
        <v>15</v>
      </c>
    </row>
    <row r="3" spans="1:4" ht="18" x14ac:dyDescent="0.25">
      <c r="C3" s="308" t="s">
        <v>55</v>
      </c>
    </row>
    <row r="4" spans="1:4" ht="18.5" thickBot="1" x14ac:dyDescent="0.3">
      <c r="C4" s="308" t="str">
        <f>'PWP Narrative'!B4</f>
        <v>insert name of Rural Planning Organization</v>
      </c>
    </row>
    <row r="5" spans="1:4" ht="18.5" thickBot="1" x14ac:dyDescent="0.3">
      <c r="B5" s="319" t="s">
        <v>364</v>
      </c>
      <c r="C5" s="321" t="str">
        <f>'Q4 Expenditures'!J4</f>
        <v>insert the invoice number here Ex: Q4FY24SPR</v>
      </c>
    </row>
    <row r="6" spans="1:4" ht="18.5" thickBot="1" x14ac:dyDescent="0.3">
      <c r="B6" s="321" t="s">
        <v>356</v>
      </c>
      <c r="C6" s="322" t="str">
        <f>'Q4 Expenditures'!J5</f>
        <v>insert WBS number here</v>
      </c>
    </row>
    <row r="7" spans="1:4" ht="18.5" thickBot="1" x14ac:dyDescent="0.3">
      <c r="B7" s="320" t="s">
        <v>365</v>
      </c>
      <c r="C7" s="322" t="str">
        <f>'Q4 Expenditures'!J6</f>
        <v>insert PO number here</v>
      </c>
    </row>
    <row r="8" spans="1:4" ht="15.5" x14ac:dyDescent="0.25">
      <c r="C8" s="156"/>
    </row>
    <row r="9" spans="1:4" ht="16.5" x14ac:dyDescent="0.35">
      <c r="A9" s="624" t="s">
        <v>2</v>
      </c>
      <c r="B9" s="624"/>
      <c r="C9" s="624"/>
      <c r="D9" s="624"/>
    </row>
    <row r="10" spans="1:4" ht="16.5" x14ac:dyDescent="0.35">
      <c r="A10" s="625" t="s">
        <v>182</v>
      </c>
      <c r="B10" s="625"/>
      <c r="C10" s="625"/>
      <c r="D10" s="58">
        <f>'Q4 Expenditures'!L12</f>
        <v>0</v>
      </c>
    </row>
    <row r="11" spans="1:4" ht="13" x14ac:dyDescent="0.3">
      <c r="A11" s="59" t="s">
        <v>183</v>
      </c>
      <c r="B11" s="59"/>
      <c r="C11" s="60" t="s">
        <v>23</v>
      </c>
      <c r="D11" s="117">
        <f>'Q4 Expenditures'!L13</f>
        <v>0</v>
      </c>
    </row>
    <row r="12" spans="1:4" s="266" customFormat="1" ht="14" x14ac:dyDescent="0.3">
      <c r="A12" s="271"/>
      <c r="B12" s="271"/>
      <c r="C12" s="236"/>
      <c r="D12" s="272"/>
    </row>
    <row r="13" spans="1:4" s="266" customFormat="1" ht="13" x14ac:dyDescent="0.3">
      <c r="A13" s="273" t="s">
        <v>184</v>
      </c>
      <c r="B13" s="273"/>
      <c r="C13" s="274" t="s">
        <v>137</v>
      </c>
      <c r="D13" s="270">
        <f>'Q4 Expenditures'!L14</f>
        <v>0</v>
      </c>
    </row>
    <row r="14" spans="1:4" s="266" customFormat="1" ht="14" x14ac:dyDescent="0.3">
      <c r="C14" s="236"/>
      <c r="D14" s="272"/>
    </row>
    <row r="15" spans="1:4" s="266" customFormat="1" ht="13" x14ac:dyDescent="0.3">
      <c r="A15" s="273" t="s">
        <v>185</v>
      </c>
      <c r="B15" s="273"/>
      <c r="C15" s="274" t="s">
        <v>25</v>
      </c>
      <c r="D15" s="270">
        <f>'Q4 Expenditures'!L15</f>
        <v>0</v>
      </c>
    </row>
    <row r="16" spans="1:4" s="266" customFormat="1" ht="14" x14ac:dyDescent="0.3">
      <c r="C16" s="236"/>
      <c r="D16" s="272"/>
    </row>
    <row r="17" spans="1:4" s="266" customFormat="1" ht="13" x14ac:dyDescent="0.3">
      <c r="A17" s="273" t="s">
        <v>186</v>
      </c>
      <c r="B17" s="273"/>
      <c r="C17" s="63" t="s">
        <v>14</v>
      </c>
      <c r="D17" s="270">
        <f>'Q4 Expenditures'!L16</f>
        <v>0</v>
      </c>
    </row>
    <row r="18" spans="1:4" s="266" customFormat="1" ht="14" x14ac:dyDescent="0.3">
      <c r="C18" s="236"/>
      <c r="D18" s="272"/>
    </row>
    <row r="19" spans="1:4" s="266" customFormat="1" ht="16.5" x14ac:dyDescent="0.35">
      <c r="A19" s="623" t="s">
        <v>4</v>
      </c>
      <c r="B19" s="623"/>
      <c r="C19" s="623"/>
      <c r="D19" s="623"/>
    </row>
    <row r="20" spans="1:4" s="266" customFormat="1" ht="16.5" x14ac:dyDescent="0.35">
      <c r="A20" s="621" t="s">
        <v>187</v>
      </c>
      <c r="B20" s="621"/>
      <c r="C20" s="621"/>
      <c r="D20" s="267">
        <f>'Q4 Expenditures'!L18</f>
        <v>0</v>
      </c>
    </row>
    <row r="21" spans="1:4" s="266" customFormat="1" ht="13" x14ac:dyDescent="0.3">
      <c r="A21" s="273" t="s">
        <v>205</v>
      </c>
      <c r="B21" s="273"/>
      <c r="C21" s="258" t="s">
        <v>6</v>
      </c>
      <c r="D21" s="270">
        <f>'Q4 Expenditures'!L19</f>
        <v>0</v>
      </c>
    </row>
    <row r="22" spans="1:4" s="266" customFormat="1" ht="14" x14ac:dyDescent="0.3">
      <c r="C22" s="239"/>
      <c r="D22" s="272"/>
    </row>
    <row r="23" spans="1:4" s="266" customFormat="1" ht="13" x14ac:dyDescent="0.3">
      <c r="A23" s="273" t="s">
        <v>206</v>
      </c>
      <c r="B23" s="273"/>
      <c r="C23" s="258" t="s">
        <v>7</v>
      </c>
      <c r="D23" s="270">
        <f>'Q4 Expenditures'!L20</f>
        <v>0</v>
      </c>
    </row>
    <row r="24" spans="1:4" s="266" customFormat="1" ht="14" x14ac:dyDescent="0.3">
      <c r="A24" s="279"/>
      <c r="B24" s="279"/>
      <c r="C24" s="238"/>
      <c r="D24" s="272"/>
    </row>
    <row r="25" spans="1:4" s="266" customFormat="1" ht="13" x14ac:dyDescent="0.3">
      <c r="A25" s="273" t="s">
        <v>207</v>
      </c>
      <c r="B25" s="273"/>
      <c r="C25" s="258" t="s">
        <v>8</v>
      </c>
      <c r="D25" s="270">
        <f>'Q4 Expenditures'!L21</f>
        <v>0</v>
      </c>
    </row>
    <row r="26" spans="1:4" s="266" customFormat="1" ht="14" x14ac:dyDescent="0.3">
      <c r="A26" s="279"/>
      <c r="B26" s="279"/>
      <c r="C26" s="238"/>
      <c r="D26" s="272"/>
    </row>
    <row r="27" spans="1:4" s="266" customFormat="1" ht="13" x14ac:dyDescent="0.3">
      <c r="A27" s="273" t="s">
        <v>208</v>
      </c>
      <c r="B27" s="273"/>
      <c r="C27" s="258" t="s">
        <v>9</v>
      </c>
      <c r="D27" s="270">
        <f>'Q4 Expenditures'!L22</f>
        <v>0</v>
      </c>
    </row>
    <row r="28" spans="1:4" s="266" customFormat="1" ht="14" x14ac:dyDescent="0.3">
      <c r="C28" s="239"/>
      <c r="D28" s="272"/>
    </row>
    <row r="29" spans="1:4" s="266" customFormat="1" ht="13" x14ac:dyDescent="0.3">
      <c r="A29" s="268" t="s">
        <v>209</v>
      </c>
      <c r="B29" s="268"/>
      <c r="C29" s="276" t="s">
        <v>10</v>
      </c>
      <c r="D29" s="270">
        <f>'Q4 Expenditures'!L23</f>
        <v>0</v>
      </c>
    </row>
    <row r="30" spans="1:4" s="266" customFormat="1" ht="14" x14ac:dyDescent="0.3">
      <c r="C30" s="238"/>
      <c r="D30" s="272"/>
    </row>
    <row r="31" spans="1:4" s="266" customFormat="1" ht="16.5" x14ac:dyDescent="0.35">
      <c r="A31" s="621" t="s">
        <v>189</v>
      </c>
      <c r="B31" s="621"/>
      <c r="C31" s="621"/>
      <c r="D31" s="267">
        <f>'Q4 Expenditures'!L24</f>
        <v>0</v>
      </c>
    </row>
    <row r="32" spans="1:4" s="266" customFormat="1" ht="13" x14ac:dyDescent="0.3">
      <c r="A32" s="273" t="s">
        <v>210</v>
      </c>
      <c r="B32" s="273"/>
      <c r="C32" s="258" t="s">
        <v>57</v>
      </c>
      <c r="D32" s="270">
        <f>'Q4 Expenditures'!L25</f>
        <v>0</v>
      </c>
    </row>
    <row r="33" spans="1:12" s="266" customFormat="1" ht="14" x14ac:dyDescent="0.3">
      <c r="C33" s="239"/>
      <c r="D33" s="272"/>
    </row>
    <row r="34" spans="1:12" s="266" customFormat="1" ht="16.5" x14ac:dyDescent="0.35">
      <c r="A34" s="621" t="s">
        <v>190</v>
      </c>
      <c r="B34" s="621"/>
      <c r="C34" s="621"/>
      <c r="D34" s="267">
        <f>'Q4 Expenditures'!L26</f>
        <v>0</v>
      </c>
    </row>
    <row r="35" spans="1:12" s="266" customFormat="1" ht="13" x14ac:dyDescent="0.3">
      <c r="A35" s="273" t="s">
        <v>211</v>
      </c>
      <c r="B35" s="273"/>
      <c r="C35" s="258" t="s">
        <v>11</v>
      </c>
      <c r="D35" s="270">
        <f>'Q4 Expenditures'!L27</f>
        <v>0</v>
      </c>
    </row>
    <row r="36" spans="1:12" s="266" customFormat="1" ht="14" x14ac:dyDescent="0.3">
      <c r="C36" s="240"/>
      <c r="D36" s="272"/>
    </row>
    <row r="37" spans="1:12" s="266" customFormat="1" ht="13" x14ac:dyDescent="0.3">
      <c r="A37" s="273" t="s">
        <v>212</v>
      </c>
      <c r="B37" s="273"/>
      <c r="C37" s="258" t="s">
        <v>30</v>
      </c>
      <c r="D37" s="270">
        <f>'Q4 Expenditures'!L28</f>
        <v>0</v>
      </c>
    </row>
    <row r="38" spans="1:12" s="266" customFormat="1" ht="14" x14ac:dyDescent="0.3">
      <c r="C38" s="238"/>
      <c r="D38" s="272"/>
    </row>
    <row r="39" spans="1:12" s="266" customFormat="1" ht="16.5" x14ac:dyDescent="0.35">
      <c r="A39" s="621" t="s">
        <v>191</v>
      </c>
      <c r="B39" s="621"/>
      <c r="C39" s="621"/>
      <c r="D39" s="267">
        <f>'Q4 Expenditures'!L29</f>
        <v>0</v>
      </c>
    </row>
    <row r="40" spans="1:12" s="266" customFormat="1" ht="13" x14ac:dyDescent="0.3">
      <c r="A40" s="277" t="s">
        <v>213</v>
      </c>
      <c r="B40" s="277"/>
      <c r="C40" s="63" t="s">
        <v>27</v>
      </c>
      <c r="D40" s="270">
        <f>'Q4 Expenditures'!L30</f>
        <v>0</v>
      </c>
    </row>
    <row r="41" spans="1:12" s="266" customFormat="1" ht="14" x14ac:dyDescent="0.3">
      <c r="C41" s="239"/>
      <c r="D41" s="272"/>
    </row>
    <row r="42" spans="1:12" s="266" customFormat="1" ht="13" x14ac:dyDescent="0.3">
      <c r="A42" s="273" t="s">
        <v>214</v>
      </c>
      <c r="B42" s="273"/>
      <c r="C42" s="258" t="s">
        <v>179</v>
      </c>
      <c r="D42" s="270">
        <f>'Q4 Expenditures'!L31</f>
        <v>0</v>
      </c>
    </row>
    <row r="43" spans="1:12" s="266" customFormat="1" ht="13" x14ac:dyDescent="0.3">
      <c r="A43" s="271"/>
      <c r="B43" s="271"/>
      <c r="C43" s="391"/>
      <c r="D43" s="300"/>
    </row>
    <row r="44" spans="1:12" s="266" customFormat="1" ht="13" x14ac:dyDescent="0.3">
      <c r="A44" s="273" t="s">
        <v>359</v>
      </c>
      <c r="B44" s="318"/>
      <c r="C44" s="314" t="str">
        <f>'PWP &amp; Amendments'!B32</f>
        <v>Special Study #1 - insert name, if there is a special study</v>
      </c>
      <c r="D44" s="267">
        <f>'Q4 Expenditures'!L32</f>
        <v>0</v>
      </c>
    </row>
    <row r="45" spans="1:12" s="266" customFormat="1" ht="13" x14ac:dyDescent="0.3">
      <c r="A45" s="271"/>
      <c r="B45" s="271"/>
      <c r="C45" s="324"/>
      <c r="D45" s="300"/>
    </row>
    <row r="46" spans="1:12" s="266" customFormat="1" ht="13" x14ac:dyDescent="0.3">
      <c r="A46" s="273" t="s">
        <v>360</v>
      </c>
      <c r="B46" s="318"/>
      <c r="C46" s="314" t="str">
        <f>'PWP &amp; Amendments'!B33</f>
        <v xml:space="preserve"> </v>
      </c>
      <c r="D46" s="267">
        <f>'Q4 Expenditures'!L33</f>
        <v>0</v>
      </c>
    </row>
    <row r="47" spans="1:12" s="266" customFormat="1" ht="13" x14ac:dyDescent="0.3">
      <c r="A47" s="271"/>
      <c r="B47" s="271"/>
      <c r="C47" s="324"/>
      <c r="D47" s="300"/>
      <c r="L47" s="278"/>
    </row>
    <row r="48" spans="1:12" s="266" customFormat="1" ht="16.5" x14ac:dyDescent="0.35">
      <c r="A48" s="623" t="s">
        <v>13</v>
      </c>
      <c r="B48" s="623"/>
      <c r="C48" s="623"/>
      <c r="D48" s="623"/>
      <c r="L48" s="278"/>
    </row>
    <row r="49" spans="1:4" s="266" customFormat="1" ht="16.5" x14ac:dyDescent="0.35">
      <c r="A49" s="621" t="s">
        <v>192</v>
      </c>
      <c r="B49" s="621"/>
      <c r="C49" s="621"/>
      <c r="D49" s="267">
        <f>'Q4 Expenditures'!L37</f>
        <v>0</v>
      </c>
    </row>
    <row r="50" spans="1:4" s="266" customFormat="1" ht="13" x14ac:dyDescent="0.3">
      <c r="A50" s="268" t="s">
        <v>215</v>
      </c>
      <c r="B50" s="268"/>
      <c r="C50" s="276" t="s">
        <v>26</v>
      </c>
      <c r="D50" s="270">
        <f>'Q4 Expenditures'!L38</f>
        <v>0</v>
      </c>
    </row>
    <row r="51" spans="1:4" s="266" customFormat="1" ht="14" x14ac:dyDescent="0.3">
      <c r="C51" s="239"/>
      <c r="D51" s="272"/>
    </row>
    <row r="52" spans="1:4" s="266" customFormat="1" ht="13" x14ac:dyDescent="0.3">
      <c r="A52" s="268" t="s">
        <v>216</v>
      </c>
      <c r="B52" s="268"/>
      <c r="C52" s="276" t="s">
        <v>180</v>
      </c>
      <c r="D52" s="270">
        <f>'Q4 Expenditures'!L39</f>
        <v>0</v>
      </c>
    </row>
    <row r="53" spans="1:4" s="266" customFormat="1" ht="14" x14ac:dyDescent="0.3">
      <c r="C53" s="239"/>
      <c r="D53" s="272"/>
    </row>
    <row r="54" spans="1:4" s="266" customFormat="1" ht="13" x14ac:dyDescent="0.3">
      <c r="A54" s="268" t="s">
        <v>217</v>
      </c>
      <c r="B54" s="268"/>
      <c r="C54" s="276" t="s">
        <v>117</v>
      </c>
      <c r="D54" s="270">
        <f>'Q4 Expenditures'!L40</f>
        <v>0</v>
      </c>
    </row>
    <row r="55" spans="1:4" s="266" customFormat="1" ht="14" x14ac:dyDescent="0.3">
      <c r="C55" s="240"/>
      <c r="D55" s="272"/>
    </row>
    <row r="56" spans="1:4" s="266" customFormat="1" ht="16.5" x14ac:dyDescent="0.35">
      <c r="A56" s="620" t="s">
        <v>118</v>
      </c>
      <c r="B56" s="620"/>
      <c r="C56" s="620"/>
      <c r="D56" s="620"/>
    </row>
    <row r="57" spans="1:4" s="266" customFormat="1" ht="16.5" x14ac:dyDescent="0.35">
      <c r="A57" s="619" t="s">
        <v>204</v>
      </c>
      <c r="B57" s="619"/>
      <c r="C57" s="619"/>
      <c r="D57" s="267">
        <f>'Q4 Expenditures'!L42</f>
        <v>0</v>
      </c>
    </row>
    <row r="58" spans="1:4" s="266" customFormat="1" ht="13" x14ac:dyDescent="0.3">
      <c r="A58" s="268" t="s">
        <v>218</v>
      </c>
      <c r="B58" s="268"/>
      <c r="C58" s="276" t="s">
        <v>136</v>
      </c>
      <c r="D58" s="270">
        <f>'Q4 Expenditures'!L43</f>
        <v>0</v>
      </c>
    </row>
    <row r="59" spans="1:4" s="266" customFormat="1" ht="14" x14ac:dyDescent="0.3">
      <c r="C59" s="238"/>
      <c r="D59" s="272"/>
    </row>
    <row r="60" spans="1:4" s="266" customFormat="1" ht="16.5" x14ac:dyDescent="0.35">
      <c r="A60" s="619" t="s">
        <v>203</v>
      </c>
      <c r="B60" s="619"/>
      <c r="C60" s="619"/>
      <c r="D60" s="267">
        <f>'Q4 Expenditures'!L44</f>
        <v>0</v>
      </c>
    </row>
    <row r="61" spans="1:4" s="266" customFormat="1" ht="13" x14ac:dyDescent="0.3">
      <c r="A61" s="268" t="s">
        <v>168</v>
      </c>
      <c r="B61" s="268"/>
      <c r="C61" s="276" t="s">
        <v>134</v>
      </c>
      <c r="D61" s="270">
        <f>'Q4 Expenditures'!L45</f>
        <v>0</v>
      </c>
    </row>
    <row r="62" spans="1:4" s="266" customFormat="1" ht="14" x14ac:dyDescent="0.3">
      <c r="C62" s="238"/>
      <c r="D62" s="272"/>
    </row>
    <row r="63" spans="1:4" s="266" customFormat="1" ht="16.5" x14ac:dyDescent="0.35">
      <c r="A63" s="619" t="s">
        <v>202</v>
      </c>
      <c r="B63" s="619"/>
      <c r="C63" s="619"/>
      <c r="D63" s="267">
        <f>'Q4 Expenditures'!L46</f>
        <v>0</v>
      </c>
    </row>
    <row r="64" spans="1:4" s="266" customFormat="1" ht="13" x14ac:dyDescent="0.3">
      <c r="A64" s="268" t="s">
        <v>219</v>
      </c>
      <c r="B64" s="268"/>
      <c r="C64" s="276" t="s">
        <v>142</v>
      </c>
      <c r="D64" s="270">
        <f>'Q4 Expenditures'!L47</f>
        <v>0</v>
      </c>
    </row>
    <row r="65" spans="1:4" s="266" customFormat="1" ht="16.5" x14ac:dyDescent="0.35">
      <c r="A65" s="280"/>
      <c r="B65" s="280"/>
      <c r="C65" s="238"/>
      <c r="D65" s="272"/>
    </row>
    <row r="66" spans="1:4" s="266" customFormat="1" ht="13" x14ac:dyDescent="0.3">
      <c r="A66" s="268" t="s">
        <v>220</v>
      </c>
      <c r="B66" s="268"/>
      <c r="C66" s="276" t="s">
        <v>139</v>
      </c>
      <c r="D66" s="270">
        <f>'Q4 Expenditures'!L48</f>
        <v>0</v>
      </c>
    </row>
    <row r="67" spans="1:4" s="266" customFormat="1" ht="16.5" x14ac:dyDescent="0.35">
      <c r="A67" s="280"/>
      <c r="B67" s="280"/>
      <c r="C67" s="238"/>
      <c r="D67" s="272"/>
    </row>
    <row r="68" spans="1:4" s="266" customFormat="1" ht="13" x14ac:dyDescent="0.3">
      <c r="A68" s="268" t="s">
        <v>221</v>
      </c>
      <c r="B68" s="268"/>
      <c r="C68" s="276" t="s">
        <v>141</v>
      </c>
      <c r="D68" s="270">
        <f>'Q4 Expenditures'!L49</f>
        <v>0</v>
      </c>
    </row>
    <row r="69" spans="1:4" s="266" customFormat="1" ht="16.5" x14ac:dyDescent="0.35">
      <c r="A69" s="280"/>
      <c r="B69" s="280"/>
      <c r="C69" s="238"/>
      <c r="D69" s="272"/>
    </row>
    <row r="70" spans="1:4" s="266" customFormat="1" ht="16.5" x14ac:dyDescent="0.35">
      <c r="A70" s="619" t="s">
        <v>201</v>
      </c>
      <c r="B70" s="619"/>
      <c r="C70" s="619"/>
      <c r="D70" s="267">
        <f>'Q4 Expenditures'!L50</f>
        <v>0</v>
      </c>
    </row>
    <row r="71" spans="1:4" s="266" customFormat="1" ht="13" x14ac:dyDescent="0.3">
      <c r="A71" s="268" t="s">
        <v>222</v>
      </c>
      <c r="B71" s="268"/>
      <c r="C71" s="276" t="s">
        <v>135</v>
      </c>
      <c r="D71" s="270">
        <f>'Q4 Expenditures'!L51</f>
        <v>0</v>
      </c>
    </row>
    <row r="72" spans="1:4" s="266" customFormat="1" ht="16.5" x14ac:dyDescent="0.35">
      <c r="A72" s="280"/>
      <c r="B72" s="280"/>
      <c r="C72" s="238"/>
      <c r="D72" s="272"/>
    </row>
    <row r="73" spans="1:4" s="266" customFormat="1" ht="16.5" x14ac:dyDescent="0.35">
      <c r="A73" s="619" t="s">
        <v>200</v>
      </c>
      <c r="B73" s="619"/>
      <c r="C73" s="619"/>
      <c r="D73" s="267">
        <f>'Q4 Expenditures'!L52</f>
        <v>0</v>
      </c>
    </row>
    <row r="74" spans="1:4" s="266" customFormat="1" ht="13" x14ac:dyDescent="0.3">
      <c r="A74" s="268" t="s">
        <v>223</v>
      </c>
      <c r="B74" s="268"/>
      <c r="C74" s="276" t="s">
        <v>143</v>
      </c>
      <c r="D74" s="270">
        <f>'Q4 Expenditures'!L53</f>
        <v>0</v>
      </c>
    </row>
    <row r="75" spans="1:4" s="266" customFormat="1" ht="16.5" x14ac:dyDescent="0.35">
      <c r="A75" s="280"/>
      <c r="B75" s="280"/>
      <c r="C75" s="245"/>
      <c r="D75" s="272"/>
    </row>
    <row r="76" spans="1:4" s="266" customFormat="1" ht="13" x14ac:dyDescent="0.3">
      <c r="A76" s="268" t="s">
        <v>224</v>
      </c>
      <c r="B76" s="268"/>
      <c r="C76" s="276" t="s">
        <v>181</v>
      </c>
      <c r="D76" s="270">
        <f>'Q4 Expenditures'!L54</f>
        <v>0</v>
      </c>
    </row>
    <row r="77" spans="1:4" s="266" customFormat="1" ht="16.5" x14ac:dyDescent="0.35">
      <c r="A77" s="280"/>
      <c r="B77" s="280"/>
      <c r="C77" s="243"/>
      <c r="D77" s="272"/>
    </row>
    <row r="78" spans="1:4" s="266" customFormat="1" ht="16.5" x14ac:dyDescent="0.35">
      <c r="A78" s="619" t="s">
        <v>199</v>
      </c>
      <c r="B78" s="619"/>
      <c r="C78" s="619"/>
      <c r="D78" s="267">
        <f>'Q4 Expenditures'!L55</f>
        <v>0</v>
      </c>
    </row>
    <row r="79" spans="1:4" s="266" customFormat="1" ht="13" x14ac:dyDescent="0.3">
      <c r="A79" s="268" t="s">
        <v>225</v>
      </c>
      <c r="B79" s="268"/>
      <c r="C79" s="276" t="s">
        <v>149</v>
      </c>
      <c r="D79" s="270">
        <f>'Q4 Expenditures'!L56</f>
        <v>0</v>
      </c>
    </row>
    <row r="80" spans="1:4" s="266" customFormat="1" ht="16.5" x14ac:dyDescent="0.35">
      <c r="A80" s="280"/>
      <c r="B80" s="280"/>
      <c r="C80" s="238"/>
      <c r="D80" s="272"/>
    </row>
    <row r="81" spans="1:4" s="266" customFormat="1" ht="13" x14ac:dyDescent="0.3">
      <c r="A81" s="268" t="s">
        <v>226</v>
      </c>
      <c r="B81" s="268"/>
      <c r="C81" s="276" t="s">
        <v>147</v>
      </c>
      <c r="D81" s="270">
        <f>'Q4 Expenditures'!L57</f>
        <v>0</v>
      </c>
    </row>
    <row r="82" spans="1:4" s="266" customFormat="1" ht="16.5" x14ac:dyDescent="0.35">
      <c r="A82" s="280"/>
      <c r="B82" s="280"/>
      <c r="C82" s="238"/>
      <c r="D82" s="272"/>
    </row>
    <row r="83" spans="1:4" s="266" customFormat="1" ht="13" x14ac:dyDescent="0.3">
      <c r="A83" s="268" t="s">
        <v>227</v>
      </c>
      <c r="B83" s="268"/>
      <c r="C83" s="276" t="s">
        <v>148</v>
      </c>
      <c r="D83" s="270">
        <f>'Q4 Expenditures'!L58</f>
        <v>0</v>
      </c>
    </row>
    <row r="84" spans="1:4" s="266" customFormat="1" ht="16.5" x14ac:dyDescent="0.35">
      <c r="A84" s="280"/>
      <c r="B84" s="280"/>
      <c r="C84" s="238"/>
      <c r="D84" s="272"/>
    </row>
    <row r="85" spans="1:4" s="266" customFormat="1" ht="16.5" x14ac:dyDescent="0.35">
      <c r="A85" s="620" t="s">
        <v>119</v>
      </c>
      <c r="B85" s="620"/>
      <c r="C85" s="620"/>
      <c r="D85" s="620"/>
    </row>
    <row r="86" spans="1:4" s="266" customFormat="1" ht="16.5" x14ac:dyDescent="0.35">
      <c r="A86" s="621" t="s">
        <v>348</v>
      </c>
      <c r="B86" s="621"/>
      <c r="C86" s="621"/>
      <c r="D86" s="267">
        <f>'Q4 Expenditures'!L60</f>
        <v>0</v>
      </c>
    </row>
    <row r="87" spans="1:4" s="266" customFormat="1" ht="13" x14ac:dyDescent="0.3">
      <c r="A87" s="273" t="s">
        <v>228</v>
      </c>
      <c r="B87" s="273"/>
      <c r="C87" s="258" t="s">
        <v>113</v>
      </c>
      <c r="D87" s="270">
        <f>'Q4 Expenditures'!L61</f>
        <v>0</v>
      </c>
    </row>
    <row r="88" spans="1:4" s="266" customFormat="1" ht="14" x14ac:dyDescent="0.3">
      <c r="A88" s="275"/>
      <c r="B88" s="275"/>
      <c r="C88" s="238"/>
      <c r="D88" s="272"/>
    </row>
    <row r="89" spans="1:4" ht="16.5" x14ac:dyDescent="0.35">
      <c r="A89" s="622" t="s">
        <v>350</v>
      </c>
      <c r="B89" s="622"/>
      <c r="C89" s="622"/>
      <c r="D89" s="118">
        <f>'Q4 Expenditures'!L62</f>
        <v>0</v>
      </c>
    </row>
    <row r="90" spans="1:4" ht="16.5" x14ac:dyDescent="0.35">
      <c r="A90" s="68"/>
      <c r="B90" s="68"/>
      <c r="C90" s="68"/>
      <c r="D90" s="253"/>
    </row>
  </sheetData>
  <sheetProtection algorithmName="SHA-512" hashValue="gBII6Hd9DdrR4d9txbbOgLAfVwh2xWWc21PRD4jkxXZuZlczoAqVq5FOOQLsci6Cr2Ozz0W2fqiJhlF0NVbqWA==" saltValue="L/mBk55iu4ESTeokMmGy6w==" spinCount="100000" sheet="1" selectLockedCells="1"/>
  <mergeCells count="19">
    <mergeCell ref="A89:C89"/>
    <mergeCell ref="A63:C63"/>
    <mergeCell ref="A70:C70"/>
    <mergeCell ref="A73:C73"/>
    <mergeCell ref="A78:C78"/>
    <mergeCell ref="A85:D85"/>
    <mergeCell ref="A86:C86"/>
    <mergeCell ref="A60:C60"/>
    <mergeCell ref="A9:D9"/>
    <mergeCell ref="A10:C10"/>
    <mergeCell ref="A19:D19"/>
    <mergeCell ref="A20:C20"/>
    <mergeCell ref="A31:C31"/>
    <mergeCell ref="A34:C34"/>
    <mergeCell ref="A39:C39"/>
    <mergeCell ref="A48:D48"/>
    <mergeCell ref="A49:C49"/>
    <mergeCell ref="A56:D56"/>
    <mergeCell ref="A57:C57"/>
  </mergeCells>
  <pageMargins left="0.25" right="0.25" top="0.5" bottom="0.5" header="0.3" footer="0.3"/>
  <pageSetup scale="86" fitToHeight="0" orientation="portrait" r:id="rId1"/>
  <rowBreaks count="1" manualBreakCount="1">
    <brk id="47"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9"/>
  <sheetViews>
    <sheetView view="pageBreakPreview" zoomScale="70" zoomScaleNormal="90" zoomScaleSheetLayoutView="70" workbookViewId="0">
      <selection activeCell="B11" sqref="B11"/>
    </sheetView>
  </sheetViews>
  <sheetFormatPr defaultColWidth="9.1796875" defaultRowHeight="12.5" x14ac:dyDescent="0.25"/>
  <cols>
    <col min="1" max="1" width="9.26953125" customWidth="1"/>
    <col min="2" max="2" width="81" customWidth="1"/>
    <col min="3" max="3" width="13.26953125" customWidth="1"/>
  </cols>
  <sheetData>
    <row r="1" spans="1:4" ht="15.5" x14ac:dyDescent="0.25">
      <c r="B1" s="154" t="str">
        <f>'PWP Narrative'!B1</f>
        <v>FY 2027 (July 1, 2026-June 30, 2027)</v>
      </c>
    </row>
    <row r="2" spans="1:4" ht="15.5" x14ac:dyDescent="0.25">
      <c r="B2" s="154" t="s">
        <v>15</v>
      </c>
    </row>
    <row r="3" spans="1:4" ht="15.5" x14ac:dyDescent="0.25">
      <c r="B3" s="154" t="s">
        <v>231</v>
      </c>
    </row>
    <row r="4" spans="1:4" ht="16" thickBot="1" x14ac:dyDescent="0.3">
      <c r="B4" s="154" t="str">
        <f>'PWP Narrative'!B4</f>
        <v>insert name of Rural Planning Organization</v>
      </c>
    </row>
    <row r="5" spans="1:4" ht="18.5" thickBot="1" x14ac:dyDescent="0.3">
      <c r="A5" s="321" t="s">
        <v>356</v>
      </c>
      <c r="B5" s="439" t="str">
        <f>'Q1 Expenditures'!I5</f>
        <v>insert WBS number here</v>
      </c>
      <c r="D5" s="116"/>
    </row>
    <row r="6" spans="1:4" ht="18.5" thickBot="1" x14ac:dyDescent="0.3">
      <c r="A6" s="320" t="s">
        <v>357</v>
      </c>
      <c r="B6" s="439" t="str">
        <f>'Q1 Expenditures'!I6</f>
        <v>insert PO number here</v>
      </c>
      <c r="D6" s="116"/>
    </row>
    <row r="7" spans="1:4" ht="15.5" x14ac:dyDescent="0.25">
      <c r="B7" s="156"/>
    </row>
    <row r="8" spans="1:4" ht="16.5" x14ac:dyDescent="0.35">
      <c r="A8" s="624" t="s">
        <v>2</v>
      </c>
      <c r="B8" s="624"/>
      <c r="C8" s="624"/>
    </row>
    <row r="9" spans="1:4" ht="16.5" x14ac:dyDescent="0.35">
      <c r="A9" s="625" t="s">
        <v>182</v>
      </c>
      <c r="B9" s="625"/>
      <c r="C9" s="58">
        <f>'Q4 Expenditures'!N12</f>
        <v>0</v>
      </c>
    </row>
    <row r="10" spans="1:4" ht="13" x14ac:dyDescent="0.3">
      <c r="A10" s="59" t="s">
        <v>183</v>
      </c>
      <c r="B10" s="60" t="s">
        <v>23</v>
      </c>
      <c r="C10" s="117">
        <f>'Q4 Expenditures'!N13</f>
        <v>0</v>
      </c>
    </row>
    <row r="11" spans="1:4" s="266" customFormat="1" ht="14" x14ac:dyDescent="0.3">
      <c r="A11" s="271"/>
      <c r="B11" s="236"/>
      <c r="C11" s="281"/>
    </row>
    <row r="12" spans="1:4" s="266" customFormat="1" ht="13" x14ac:dyDescent="0.3">
      <c r="A12" s="273" t="s">
        <v>184</v>
      </c>
      <c r="B12" s="274" t="s">
        <v>137</v>
      </c>
      <c r="C12" s="270">
        <f>'Q4 Expenditures'!N14</f>
        <v>0</v>
      </c>
    </row>
    <row r="13" spans="1:4" s="266" customFormat="1" ht="14" x14ac:dyDescent="0.3">
      <c r="B13" s="237"/>
      <c r="C13" s="281"/>
    </row>
    <row r="14" spans="1:4" s="266" customFormat="1" ht="13" x14ac:dyDescent="0.3">
      <c r="A14" s="273" t="s">
        <v>185</v>
      </c>
      <c r="B14" s="274" t="s">
        <v>25</v>
      </c>
      <c r="C14" s="270">
        <f>'Q4 Expenditures'!N15</f>
        <v>0</v>
      </c>
    </row>
    <row r="15" spans="1:4" s="266" customFormat="1" ht="14" x14ac:dyDescent="0.3">
      <c r="B15" s="236"/>
      <c r="C15" s="281"/>
    </row>
    <row r="16" spans="1:4" s="266" customFormat="1" ht="13" x14ac:dyDescent="0.3">
      <c r="A16" s="273" t="s">
        <v>186</v>
      </c>
      <c r="B16" s="63" t="s">
        <v>14</v>
      </c>
      <c r="C16" s="270">
        <f>'Q4 Expenditures'!N16</f>
        <v>0</v>
      </c>
    </row>
    <row r="17" spans="1:3" s="266" customFormat="1" ht="14" x14ac:dyDescent="0.3">
      <c r="B17" s="236"/>
      <c r="C17" s="281"/>
    </row>
    <row r="18" spans="1:3" s="266" customFormat="1" ht="16.5" x14ac:dyDescent="0.35">
      <c r="A18" s="623" t="s">
        <v>4</v>
      </c>
      <c r="B18" s="623"/>
      <c r="C18" s="623"/>
    </row>
    <row r="19" spans="1:3" s="266" customFormat="1" ht="16.5" x14ac:dyDescent="0.35">
      <c r="A19" s="621" t="s">
        <v>187</v>
      </c>
      <c r="B19" s="621"/>
      <c r="C19" s="267">
        <f>'Q4 Expenditures'!N18</f>
        <v>0</v>
      </c>
    </row>
    <row r="20" spans="1:3" s="266" customFormat="1" ht="13" x14ac:dyDescent="0.3">
      <c r="A20" s="273" t="s">
        <v>205</v>
      </c>
      <c r="B20" s="258" t="s">
        <v>6</v>
      </c>
      <c r="C20" s="270">
        <f>'Q4 Expenditures'!N19</f>
        <v>0</v>
      </c>
    </row>
    <row r="21" spans="1:3" s="266" customFormat="1" ht="14" x14ac:dyDescent="0.3">
      <c r="B21" s="236"/>
      <c r="C21" s="281"/>
    </row>
    <row r="22" spans="1:3" s="266" customFormat="1" ht="13" x14ac:dyDescent="0.3">
      <c r="A22" s="273" t="s">
        <v>206</v>
      </c>
      <c r="B22" s="258" t="s">
        <v>7</v>
      </c>
      <c r="C22" s="270">
        <f>'Q4 Expenditures'!N20</f>
        <v>0</v>
      </c>
    </row>
    <row r="23" spans="1:3" s="266" customFormat="1" ht="14" x14ac:dyDescent="0.3">
      <c r="A23" s="275"/>
      <c r="B23" s="239"/>
      <c r="C23" s="281"/>
    </row>
    <row r="24" spans="1:3" s="266" customFormat="1" ht="13" x14ac:dyDescent="0.3">
      <c r="A24" s="273" t="s">
        <v>207</v>
      </c>
      <c r="B24" s="258" t="s">
        <v>8</v>
      </c>
      <c r="C24" s="270">
        <f>'Q4 Expenditures'!N21</f>
        <v>0</v>
      </c>
    </row>
    <row r="25" spans="1:3" s="266" customFormat="1" ht="14" x14ac:dyDescent="0.3">
      <c r="A25" s="275"/>
      <c r="B25" s="239"/>
      <c r="C25" s="281"/>
    </row>
    <row r="26" spans="1:3" s="266" customFormat="1" ht="13" x14ac:dyDescent="0.3">
      <c r="A26" s="273" t="s">
        <v>208</v>
      </c>
      <c r="B26" s="258" t="s">
        <v>9</v>
      </c>
      <c r="C26" s="270">
        <f>'Q4 Expenditures'!N22</f>
        <v>0</v>
      </c>
    </row>
    <row r="27" spans="1:3" s="266" customFormat="1" ht="14" x14ac:dyDescent="0.3">
      <c r="B27" s="236"/>
      <c r="C27" s="281"/>
    </row>
    <row r="28" spans="1:3" s="266" customFormat="1" ht="13" x14ac:dyDescent="0.3">
      <c r="A28" s="268" t="s">
        <v>209</v>
      </c>
      <c r="B28" s="276" t="s">
        <v>10</v>
      </c>
      <c r="C28" s="270">
        <f>'Q4 Expenditures'!N23</f>
        <v>0</v>
      </c>
    </row>
    <row r="29" spans="1:3" s="266" customFormat="1" ht="14" x14ac:dyDescent="0.3">
      <c r="B29" s="236"/>
      <c r="C29" s="281"/>
    </row>
    <row r="30" spans="1:3" s="266" customFormat="1" ht="16.5" x14ac:dyDescent="0.35">
      <c r="A30" s="621" t="s">
        <v>189</v>
      </c>
      <c r="B30" s="621"/>
      <c r="C30" s="267">
        <f>'Q4 Expenditures'!N24</f>
        <v>0</v>
      </c>
    </row>
    <row r="31" spans="1:3" s="266" customFormat="1" ht="13" x14ac:dyDescent="0.3">
      <c r="A31" s="273" t="s">
        <v>210</v>
      </c>
      <c r="B31" s="258" t="s">
        <v>57</v>
      </c>
      <c r="C31" s="270">
        <f>'Q4 Expenditures'!N25</f>
        <v>0</v>
      </c>
    </row>
    <row r="32" spans="1:3" s="266" customFormat="1" ht="14" x14ac:dyDescent="0.3">
      <c r="B32" s="236"/>
      <c r="C32" s="281"/>
    </row>
    <row r="33" spans="1:12" s="266" customFormat="1" ht="16.5" x14ac:dyDescent="0.35">
      <c r="A33" s="621" t="s">
        <v>190</v>
      </c>
      <c r="B33" s="621"/>
      <c r="C33" s="267">
        <f>'Q4 Expenditures'!N26</f>
        <v>0</v>
      </c>
    </row>
    <row r="34" spans="1:12" s="266" customFormat="1" ht="13" x14ac:dyDescent="0.3">
      <c r="A34" s="273" t="s">
        <v>211</v>
      </c>
      <c r="B34" s="258" t="s">
        <v>11</v>
      </c>
      <c r="C34" s="270">
        <f>'Q4 Expenditures'!N27</f>
        <v>0</v>
      </c>
    </row>
    <row r="35" spans="1:12" s="266" customFormat="1" ht="14" x14ac:dyDescent="0.3">
      <c r="B35" s="241"/>
      <c r="C35" s="281"/>
    </row>
    <row r="36" spans="1:12" s="266" customFormat="1" ht="13" x14ac:dyDescent="0.3">
      <c r="A36" s="273" t="s">
        <v>212</v>
      </c>
      <c r="B36" s="258" t="s">
        <v>30</v>
      </c>
      <c r="C36" s="270">
        <f>'Q4 Expenditures'!N28</f>
        <v>0</v>
      </c>
    </row>
    <row r="37" spans="1:12" s="266" customFormat="1" ht="14" x14ac:dyDescent="0.3">
      <c r="B37" s="236"/>
      <c r="C37" s="281"/>
    </row>
    <row r="38" spans="1:12" s="266" customFormat="1" ht="16.5" x14ac:dyDescent="0.35">
      <c r="A38" s="621" t="s">
        <v>191</v>
      </c>
      <c r="B38" s="621"/>
      <c r="C38" s="267">
        <f>'Q4 Expenditures'!N29</f>
        <v>0</v>
      </c>
    </row>
    <row r="39" spans="1:12" s="266" customFormat="1" ht="13" x14ac:dyDescent="0.3">
      <c r="A39" s="277" t="s">
        <v>213</v>
      </c>
      <c r="B39" s="63" t="s">
        <v>27</v>
      </c>
      <c r="C39" s="270">
        <f>'Q4 Expenditures'!N30</f>
        <v>0</v>
      </c>
    </row>
    <row r="40" spans="1:12" s="266" customFormat="1" ht="14" x14ac:dyDescent="0.3">
      <c r="B40" s="236"/>
      <c r="C40" s="281"/>
    </row>
    <row r="41" spans="1:12" s="266" customFormat="1" ht="13" x14ac:dyDescent="0.3">
      <c r="A41" s="273" t="s">
        <v>214</v>
      </c>
      <c r="B41" s="258" t="s">
        <v>179</v>
      </c>
      <c r="C41" s="270">
        <f>'Q4 Expenditures'!N31</f>
        <v>0</v>
      </c>
    </row>
    <row r="42" spans="1:12" s="266" customFormat="1" ht="14" x14ac:dyDescent="0.3">
      <c r="B42" s="239"/>
      <c r="C42" s="281"/>
    </row>
    <row r="43" spans="1:12" s="266" customFormat="1" ht="13" x14ac:dyDescent="0.3">
      <c r="A43" s="273" t="s">
        <v>359</v>
      </c>
      <c r="B43" s="314" t="str">
        <f>'PWP &amp; Amendments'!B29</f>
        <v>GENERAL TRANSPORTATION PLANNING</v>
      </c>
      <c r="C43" s="267">
        <f>'Q4 Expenditures'!N32</f>
        <v>0</v>
      </c>
    </row>
    <row r="44" spans="1:12" s="266" customFormat="1" ht="13" x14ac:dyDescent="0.3">
      <c r="A44" s="271"/>
      <c r="B44" s="324"/>
      <c r="C44" s="300"/>
    </row>
    <row r="45" spans="1:12" s="266" customFormat="1" ht="13" x14ac:dyDescent="0.3">
      <c r="A45" s="273" t="s">
        <v>360</v>
      </c>
      <c r="B45" s="314" t="str">
        <f>'PWP &amp; Amendments'!B30</f>
        <v>Regional and Statewide Planning</v>
      </c>
      <c r="C45" s="267">
        <f>'Q4 Expenditures'!N33</f>
        <v>0</v>
      </c>
    </row>
    <row r="46" spans="1:12" s="266" customFormat="1" ht="13" x14ac:dyDescent="0.3">
      <c r="A46" s="271"/>
      <c r="B46" s="324"/>
      <c r="C46" s="300"/>
      <c r="L46" s="278"/>
    </row>
    <row r="47" spans="1:12" s="266" customFormat="1" ht="16.5" x14ac:dyDescent="0.35">
      <c r="A47" s="623" t="s">
        <v>13</v>
      </c>
      <c r="B47" s="623"/>
      <c r="C47" s="623"/>
      <c r="K47" s="278"/>
    </row>
    <row r="48" spans="1:12" s="266" customFormat="1" ht="16.5" x14ac:dyDescent="0.35">
      <c r="A48" s="621" t="s">
        <v>192</v>
      </c>
      <c r="B48" s="621"/>
      <c r="C48" s="267">
        <f>'Q4 Expenditures'!N37</f>
        <v>0</v>
      </c>
    </row>
    <row r="49" spans="1:3" s="266" customFormat="1" ht="13" x14ac:dyDescent="0.3">
      <c r="A49" s="268" t="s">
        <v>215</v>
      </c>
      <c r="B49" s="276" t="s">
        <v>26</v>
      </c>
      <c r="C49" s="270">
        <f>'Q4 Expenditures'!N38</f>
        <v>0</v>
      </c>
    </row>
    <row r="50" spans="1:3" s="266" customFormat="1" ht="14" x14ac:dyDescent="0.3">
      <c r="B50" s="236"/>
      <c r="C50" s="281"/>
    </row>
    <row r="51" spans="1:3" s="266" customFormat="1" ht="13" x14ac:dyDescent="0.3">
      <c r="A51" s="268" t="s">
        <v>216</v>
      </c>
      <c r="B51" s="276" t="s">
        <v>180</v>
      </c>
      <c r="C51" s="270">
        <f>'Q4 Expenditures'!N39</f>
        <v>0</v>
      </c>
    </row>
    <row r="52" spans="1:3" s="266" customFormat="1" ht="14" x14ac:dyDescent="0.3">
      <c r="B52" s="236"/>
      <c r="C52" s="281"/>
    </row>
    <row r="53" spans="1:3" s="266" customFormat="1" ht="13" x14ac:dyDescent="0.3">
      <c r="A53" s="268" t="s">
        <v>217</v>
      </c>
      <c r="B53" s="276" t="s">
        <v>117</v>
      </c>
      <c r="C53" s="270">
        <f>'Q4 Expenditures'!N40</f>
        <v>0</v>
      </c>
    </row>
    <row r="54" spans="1:3" s="266" customFormat="1" ht="14" x14ac:dyDescent="0.3">
      <c r="B54" s="246"/>
      <c r="C54" s="281"/>
    </row>
    <row r="55" spans="1:3" s="266" customFormat="1" ht="16.5" x14ac:dyDescent="0.35">
      <c r="A55" s="620" t="s">
        <v>118</v>
      </c>
      <c r="B55" s="620"/>
      <c r="C55" s="620"/>
    </row>
    <row r="56" spans="1:3" s="266" customFormat="1" ht="16.5" x14ac:dyDescent="0.35">
      <c r="A56" s="619" t="s">
        <v>204</v>
      </c>
      <c r="B56" s="619"/>
      <c r="C56" s="267">
        <f>'Q4 Expenditures'!N42</f>
        <v>0</v>
      </c>
    </row>
    <row r="57" spans="1:3" s="266" customFormat="1" ht="13" x14ac:dyDescent="0.3">
      <c r="A57" s="268" t="s">
        <v>218</v>
      </c>
      <c r="B57" s="276" t="s">
        <v>136</v>
      </c>
      <c r="C57" s="270">
        <f>'Q4 Expenditures'!N43</f>
        <v>0</v>
      </c>
    </row>
    <row r="58" spans="1:3" s="266" customFormat="1" ht="14" x14ac:dyDescent="0.3">
      <c r="B58" s="238"/>
      <c r="C58" s="281"/>
    </row>
    <row r="59" spans="1:3" s="266" customFormat="1" ht="16.5" x14ac:dyDescent="0.35">
      <c r="A59" s="619" t="s">
        <v>203</v>
      </c>
      <c r="B59" s="619"/>
      <c r="C59" s="267">
        <f>'Q4 Expenditures'!N44</f>
        <v>0</v>
      </c>
    </row>
    <row r="60" spans="1:3" s="266" customFormat="1" ht="13" x14ac:dyDescent="0.3">
      <c r="A60" s="268" t="s">
        <v>168</v>
      </c>
      <c r="B60" s="276" t="s">
        <v>134</v>
      </c>
      <c r="C60" s="270">
        <f>'Q4 Expenditures'!N45</f>
        <v>0</v>
      </c>
    </row>
    <row r="61" spans="1:3" s="266" customFormat="1" ht="14" x14ac:dyDescent="0.3">
      <c r="B61" s="236"/>
      <c r="C61" s="281"/>
    </row>
    <row r="62" spans="1:3" s="266" customFormat="1" ht="16.5" x14ac:dyDescent="0.35">
      <c r="A62" s="619" t="s">
        <v>202</v>
      </c>
      <c r="B62" s="619"/>
      <c r="C62" s="267">
        <f>'Q4 Expenditures'!N46</f>
        <v>0</v>
      </c>
    </row>
    <row r="63" spans="1:3" s="266" customFormat="1" ht="13" x14ac:dyDescent="0.3">
      <c r="A63" s="268" t="s">
        <v>219</v>
      </c>
      <c r="B63" s="276" t="s">
        <v>142</v>
      </c>
      <c r="C63" s="270">
        <f>'Q4 Expenditures'!N47</f>
        <v>0</v>
      </c>
    </row>
    <row r="64" spans="1:3" s="266" customFormat="1" ht="16.5" x14ac:dyDescent="0.35">
      <c r="A64" s="280"/>
      <c r="B64" s="238"/>
      <c r="C64" s="281"/>
    </row>
    <row r="65" spans="1:3" s="266" customFormat="1" ht="13" x14ac:dyDescent="0.3">
      <c r="A65" s="268" t="s">
        <v>220</v>
      </c>
      <c r="B65" s="276" t="s">
        <v>139</v>
      </c>
      <c r="C65" s="270">
        <f>'Q4 Expenditures'!N48</f>
        <v>0</v>
      </c>
    </row>
    <row r="66" spans="1:3" s="266" customFormat="1" ht="16.5" x14ac:dyDescent="0.35">
      <c r="A66" s="280"/>
      <c r="B66" s="238"/>
      <c r="C66" s="281"/>
    </row>
    <row r="67" spans="1:3" s="266" customFormat="1" ht="13" x14ac:dyDescent="0.3">
      <c r="A67" s="268" t="s">
        <v>221</v>
      </c>
      <c r="B67" s="276" t="s">
        <v>141</v>
      </c>
      <c r="C67" s="270">
        <f>'Q4 Expenditures'!N49</f>
        <v>0</v>
      </c>
    </row>
    <row r="68" spans="1:3" s="266" customFormat="1" ht="16.5" x14ac:dyDescent="0.35">
      <c r="A68" s="280"/>
      <c r="B68" s="238"/>
      <c r="C68" s="281"/>
    </row>
    <row r="69" spans="1:3" s="266" customFormat="1" ht="16.5" x14ac:dyDescent="0.35">
      <c r="A69" s="619" t="s">
        <v>201</v>
      </c>
      <c r="B69" s="619"/>
      <c r="C69" s="267">
        <f>'Q4 Expenditures'!N50</f>
        <v>0</v>
      </c>
    </row>
    <row r="70" spans="1:3" s="266" customFormat="1" ht="13" x14ac:dyDescent="0.3">
      <c r="A70" s="268" t="s">
        <v>222</v>
      </c>
      <c r="B70" s="276" t="s">
        <v>135</v>
      </c>
      <c r="C70" s="270">
        <f>'Q4 Expenditures'!N51</f>
        <v>0</v>
      </c>
    </row>
    <row r="71" spans="1:3" s="266" customFormat="1" ht="16.5" x14ac:dyDescent="0.35">
      <c r="A71" s="280"/>
      <c r="B71" s="238"/>
      <c r="C71" s="281"/>
    </row>
    <row r="72" spans="1:3" s="266" customFormat="1" ht="16.5" x14ac:dyDescent="0.35">
      <c r="A72" s="619" t="s">
        <v>200</v>
      </c>
      <c r="B72" s="619"/>
      <c r="C72" s="267">
        <f>'Q4 Expenditures'!N52</f>
        <v>0</v>
      </c>
    </row>
    <row r="73" spans="1:3" s="266" customFormat="1" ht="13" x14ac:dyDescent="0.3">
      <c r="A73" s="268" t="s">
        <v>223</v>
      </c>
      <c r="B73" s="276" t="s">
        <v>143</v>
      </c>
      <c r="C73" s="270">
        <f>'Q4 Expenditures'!N53</f>
        <v>0</v>
      </c>
    </row>
    <row r="74" spans="1:3" s="266" customFormat="1" ht="16.5" x14ac:dyDescent="0.35">
      <c r="A74" s="280"/>
      <c r="B74" s="238"/>
      <c r="C74" s="281"/>
    </row>
    <row r="75" spans="1:3" s="266" customFormat="1" ht="13" x14ac:dyDescent="0.3">
      <c r="A75" s="268" t="s">
        <v>224</v>
      </c>
      <c r="B75" s="276" t="s">
        <v>181</v>
      </c>
      <c r="C75" s="270">
        <f>'Q4 Expenditures'!N54</f>
        <v>0</v>
      </c>
    </row>
    <row r="76" spans="1:3" s="266" customFormat="1" ht="16.5" x14ac:dyDescent="0.35">
      <c r="A76" s="280"/>
      <c r="B76" s="243"/>
      <c r="C76" s="281"/>
    </row>
    <row r="77" spans="1:3" s="266" customFormat="1" ht="16.5" x14ac:dyDescent="0.35">
      <c r="A77" s="619" t="s">
        <v>199</v>
      </c>
      <c r="B77" s="619"/>
      <c r="C77" s="267">
        <f>'Q4 Expenditures'!N55</f>
        <v>0</v>
      </c>
    </row>
    <row r="78" spans="1:3" s="266" customFormat="1" ht="13" x14ac:dyDescent="0.3">
      <c r="A78" s="268" t="s">
        <v>225</v>
      </c>
      <c r="B78" s="276" t="s">
        <v>149</v>
      </c>
      <c r="C78" s="270">
        <f>'Q4 Expenditures'!N56</f>
        <v>0</v>
      </c>
    </row>
    <row r="79" spans="1:3" s="266" customFormat="1" ht="16.5" x14ac:dyDescent="0.35">
      <c r="A79" s="280"/>
      <c r="B79" s="238"/>
      <c r="C79" s="281"/>
    </row>
    <row r="80" spans="1:3" s="266" customFormat="1" ht="13" x14ac:dyDescent="0.3">
      <c r="A80" s="268" t="s">
        <v>226</v>
      </c>
      <c r="B80" s="276" t="s">
        <v>147</v>
      </c>
      <c r="C80" s="270">
        <f>'Q4 Expenditures'!N57</f>
        <v>0</v>
      </c>
    </row>
    <row r="81" spans="1:3" s="266" customFormat="1" ht="16.5" x14ac:dyDescent="0.35">
      <c r="A81" s="280"/>
      <c r="B81" s="238"/>
      <c r="C81" s="281"/>
    </row>
    <row r="82" spans="1:3" s="266" customFormat="1" ht="13" x14ac:dyDescent="0.3">
      <c r="A82" s="268" t="s">
        <v>227</v>
      </c>
      <c r="B82" s="276" t="s">
        <v>148</v>
      </c>
      <c r="C82" s="270">
        <f>'Q4 Expenditures'!N58</f>
        <v>0</v>
      </c>
    </row>
    <row r="83" spans="1:3" s="266" customFormat="1" ht="16.5" x14ac:dyDescent="0.35">
      <c r="A83" s="280"/>
      <c r="B83" s="238"/>
      <c r="C83" s="281"/>
    </row>
    <row r="84" spans="1:3" s="266" customFormat="1" ht="16.5" x14ac:dyDescent="0.35">
      <c r="A84" s="620" t="s">
        <v>119</v>
      </c>
      <c r="B84" s="620"/>
      <c r="C84" s="620"/>
    </row>
    <row r="85" spans="1:3" s="266" customFormat="1" ht="16.5" x14ac:dyDescent="0.35">
      <c r="A85" s="621" t="s">
        <v>349</v>
      </c>
      <c r="B85" s="621"/>
      <c r="C85" s="267">
        <f>'Q4 Expenditures'!N60</f>
        <v>0</v>
      </c>
    </row>
    <row r="86" spans="1:3" s="266" customFormat="1" ht="13" x14ac:dyDescent="0.3">
      <c r="A86" s="273" t="s">
        <v>228</v>
      </c>
      <c r="B86" s="258" t="s">
        <v>113</v>
      </c>
      <c r="C86" s="270">
        <f>'Q4 Expenditures'!N61</f>
        <v>0</v>
      </c>
    </row>
    <row r="87" spans="1:3" s="266" customFormat="1" ht="14" x14ac:dyDescent="0.3">
      <c r="A87" s="275"/>
      <c r="B87" s="239"/>
      <c r="C87" s="281"/>
    </row>
    <row r="88" spans="1:3" s="266" customFormat="1" ht="16.5" x14ac:dyDescent="0.35">
      <c r="A88" s="710" t="s">
        <v>337</v>
      </c>
      <c r="B88" s="710"/>
      <c r="C88" s="282">
        <f>'Q4 Expenditures'!N62</f>
        <v>0</v>
      </c>
    </row>
    <row r="89" spans="1:3" s="266" customFormat="1" x14ac:dyDescent="0.25"/>
    <row r="90" spans="1:3" s="266" customFormat="1" ht="16.5" x14ac:dyDescent="0.35">
      <c r="A90" s="280"/>
      <c r="B90" s="418"/>
      <c r="C90" s="325"/>
    </row>
    <row r="91" spans="1:3" s="266" customFormat="1" ht="13" x14ac:dyDescent="0.3">
      <c r="A91" s="271"/>
      <c r="B91" s="419"/>
      <c r="C91" s="325"/>
    </row>
    <row r="92" spans="1:3" s="266" customFormat="1" ht="16.5" x14ac:dyDescent="0.3">
      <c r="A92" s="271"/>
      <c r="B92" s="420"/>
      <c r="C92" s="256"/>
    </row>
    <row r="93" spans="1:3" s="266" customFormat="1" ht="16.5" x14ac:dyDescent="0.35">
      <c r="A93" s="709"/>
      <c r="B93" s="709"/>
      <c r="C93" s="325"/>
    </row>
    <row r="94" spans="1:3" s="266" customFormat="1" x14ac:dyDescent="0.25">
      <c r="C94" s="326"/>
    </row>
    <row r="95" spans="1:3" s="266" customFormat="1" x14ac:dyDescent="0.25">
      <c r="C95" s="326"/>
    </row>
    <row r="96" spans="1:3" s="266" customFormat="1" ht="16.5" x14ac:dyDescent="0.35">
      <c r="A96" s="280"/>
      <c r="B96" s="418"/>
      <c r="C96" s="325"/>
    </row>
    <row r="97" spans="1:3" s="266" customFormat="1" ht="13" x14ac:dyDescent="0.3">
      <c r="A97" s="271"/>
      <c r="B97" s="419"/>
      <c r="C97" s="325"/>
    </row>
    <row r="98" spans="1:3" s="266" customFormat="1" ht="16.5" x14ac:dyDescent="0.3">
      <c r="A98" s="271"/>
      <c r="B98" s="420"/>
      <c r="C98" s="256"/>
    </row>
    <row r="99" spans="1:3" ht="16.5" x14ac:dyDescent="0.35">
      <c r="A99" s="711"/>
      <c r="B99" s="711"/>
      <c r="C99" s="325"/>
    </row>
  </sheetData>
  <sheetProtection algorithmName="SHA-512" hashValue="oAyiFrjDNBviv5L01qE0Y2QFJjYWXD9Ly/yy9k5H+gLevug2MyrXk7isnzKAPNPezYDKEw6J9WKikAr92mLIwQ==" saltValue="4amheyV1INwsledzoXYkYw==" spinCount="100000" sheet="1" selectLockedCells="1"/>
  <mergeCells count="21">
    <mergeCell ref="A99:B99"/>
    <mergeCell ref="A62:B62"/>
    <mergeCell ref="A69:B69"/>
    <mergeCell ref="A59:B59"/>
    <mergeCell ref="A8:C8"/>
    <mergeCell ref="A9:B9"/>
    <mergeCell ref="A18:C18"/>
    <mergeCell ref="A19:B19"/>
    <mergeCell ref="A30:B30"/>
    <mergeCell ref="A33:B33"/>
    <mergeCell ref="A38:B38"/>
    <mergeCell ref="A47:C47"/>
    <mergeCell ref="A48:B48"/>
    <mergeCell ref="A55:C55"/>
    <mergeCell ref="A56:B56"/>
    <mergeCell ref="A72:B72"/>
    <mergeCell ref="A77:B77"/>
    <mergeCell ref="A84:C84"/>
    <mergeCell ref="A85:B85"/>
    <mergeCell ref="A93:B93"/>
    <mergeCell ref="A88:B88"/>
  </mergeCells>
  <pageMargins left="0.25" right="0.25" top="0.5" bottom="0.5" header="0.3" footer="0.3"/>
  <pageSetup scale="90" orientation="portrait" r:id="rId1"/>
  <rowBreaks count="2" manualBreakCount="2">
    <brk id="29" max="16383" man="1"/>
    <brk id="5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8D71A-65DB-4EAD-9CA5-7355CFE00C68}">
  <sheetPr>
    <pageSetUpPr fitToPage="1"/>
  </sheetPr>
  <dimension ref="A1:O34"/>
  <sheetViews>
    <sheetView view="pageBreakPreview" topLeftCell="A6" zoomScale="70" zoomScaleNormal="60" zoomScaleSheetLayoutView="70" workbookViewId="0">
      <selection activeCell="B8" sqref="B8:E8"/>
    </sheetView>
  </sheetViews>
  <sheetFormatPr defaultColWidth="9.1796875" defaultRowHeight="12.5" x14ac:dyDescent="0.25"/>
  <cols>
    <col min="1" max="1" width="38" customWidth="1"/>
    <col min="2" max="2" width="64.1796875" customWidth="1"/>
    <col min="3" max="3" width="18.26953125" customWidth="1"/>
    <col min="4" max="4" width="17.54296875" customWidth="1"/>
    <col min="5" max="5" width="19" customWidth="1"/>
    <col min="6" max="6" width="16.26953125" bestFit="1" customWidth="1"/>
    <col min="7" max="7" width="19.36328125" customWidth="1"/>
    <col min="8" max="8" width="20.1796875" customWidth="1"/>
    <col min="9" max="9" width="18.54296875" customWidth="1"/>
    <col min="10" max="12" width="21.54296875" customWidth="1"/>
    <col min="13" max="13" width="22.1796875" customWidth="1"/>
    <col min="14" max="14" width="21.54296875" customWidth="1"/>
    <col min="15" max="15" width="22.81640625" customWidth="1"/>
    <col min="16" max="16" width="9.1796875" customWidth="1"/>
  </cols>
  <sheetData>
    <row r="1" spans="1:15" ht="13" thickBot="1" x14ac:dyDescent="0.3"/>
    <row r="2" spans="1:15" ht="36.5" thickBot="1" x14ac:dyDescent="0.3">
      <c r="A2" s="334"/>
      <c r="B2" s="340" t="s">
        <v>379</v>
      </c>
      <c r="C2" s="388" t="s">
        <v>401</v>
      </c>
      <c r="D2" s="713" t="s">
        <v>402</v>
      </c>
      <c r="E2" s="714"/>
      <c r="G2" s="154"/>
      <c r="O2" s="334"/>
    </row>
    <row r="3" spans="1:15" ht="18.5" thickBot="1" x14ac:dyDescent="0.3">
      <c r="A3" s="331"/>
      <c r="G3" s="154"/>
      <c r="H3" s="331"/>
    </row>
    <row r="4" spans="1:15" ht="52.25" customHeight="1" thickBot="1" x14ac:dyDescent="0.3">
      <c r="A4" s="331"/>
      <c r="B4" s="388" t="s">
        <v>403</v>
      </c>
      <c r="C4" s="716" t="s">
        <v>409</v>
      </c>
      <c r="D4" s="717"/>
      <c r="E4" s="718"/>
      <c r="F4" s="331"/>
      <c r="G4" s="154"/>
      <c r="H4" s="331"/>
      <c r="O4" s="332"/>
    </row>
    <row r="5" spans="1:15" ht="18" x14ac:dyDescent="0.25">
      <c r="A5" s="331"/>
      <c r="B5" s="332"/>
      <c r="C5" s="332"/>
      <c r="D5" s="332"/>
      <c r="E5" s="332"/>
      <c r="F5" s="332"/>
      <c r="G5" s="154"/>
      <c r="H5" s="331"/>
      <c r="O5" s="332"/>
    </row>
    <row r="6" spans="1:15" ht="18" x14ac:dyDescent="0.25">
      <c r="A6" s="334"/>
      <c r="B6" s="334" t="str">
        <f>A11</f>
        <v>insert name of Rural Planning Organization</v>
      </c>
      <c r="C6" s="334"/>
      <c r="D6" s="334"/>
      <c r="E6" s="334"/>
      <c r="F6" s="334"/>
      <c r="G6" s="154"/>
      <c r="O6" s="334"/>
    </row>
    <row r="7" spans="1:15" ht="18.5" thickBot="1" x14ac:dyDescent="0.3">
      <c r="A7" s="334"/>
      <c r="B7" s="334"/>
      <c r="C7" s="334"/>
      <c r="D7" s="334"/>
      <c r="E7" s="334"/>
      <c r="F7" s="334"/>
      <c r="G7" s="154"/>
      <c r="O7" s="334"/>
    </row>
    <row r="8" spans="1:15" ht="18.5" thickBot="1" x14ac:dyDescent="0.3">
      <c r="A8" s="384" t="s">
        <v>364</v>
      </c>
      <c r="B8" s="719" t="s">
        <v>406</v>
      </c>
      <c r="C8" s="719"/>
      <c r="D8" s="719"/>
      <c r="E8" s="719"/>
      <c r="G8" s="154"/>
    </row>
    <row r="9" spans="1:15" ht="18.5" thickBot="1" x14ac:dyDescent="0.3">
      <c r="A9" s="384" t="s">
        <v>356</v>
      </c>
      <c r="B9" s="712" t="str">
        <f>'Q1 Expenditures'!I5</f>
        <v>insert WBS number here</v>
      </c>
      <c r="C9" s="712"/>
      <c r="D9" s="712"/>
      <c r="E9" s="712"/>
      <c r="G9" s="154"/>
    </row>
    <row r="10" spans="1:15" ht="18.5" thickBot="1" x14ac:dyDescent="0.3">
      <c r="A10" s="384" t="s">
        <v>365</v>
      </c>
      <c r="B10" s="712" t="str">
        <f>'Q1 Expenditures'!I6</f>
        <v>insert PO number here</v>
      </c>
      <c r="C10" s="712"/>
      <c r="D10" s="712"/>
      <c r="E10" s="712"/>
      <c r="G10" s="154"/>
    </row>
    <row r="11" spans="1:15" ht="16" thickBot="1" x14ac:dyDescent="0.3">
      <c r="A11" s="500" t="str">
        <f>'PWP &amp; Amendments'!A4:F4</f>
        <v>insert name of Rural Planning Organization</v>
      </c>
      <c r="B11" s="500"/>
      <c r="C11" s="500"/>
      <c r="D11" s="500"/>
      <c r="E11" s="500"/>
      <c r="F11" s="500"/>
      <c r="G11" s="156"/>
      <c r="H11" s="688"/>
      <c r="I11" s="688"/>
      <c r="J11" s="688"/>
      <c r="K11" s="688"/>
      <c r="L11" s="688"/>
      <c r="M11" s="688"/>
      <c r="N11" s="688"/>
      <c r="O11" s="688"/>
    </row>
    <row r="12" spans="1:15" ht="16" thickBot="1" x14ac:dyDescent="0.3">
      <c r="A12" s="504" t="s">
        <v>22</v>
      </c>
      <c r="B12" s="671" t="s">
        <v>384</v>
      </c>
      <c r="C12" s="507" t="s">
        <v>394</v>
      </c>
      <c r="D12" s="508"/>
      <c r="E12" s="508"/>
      <c r="F12" s="618"/>
      <c r="G12" s="197"/>
      <c r="N12" s="339"/>
      <c r="O12" s="339"/>
    </row>
    <row r="13" spans="1:15" ht="57" customHeight="1" thickBot="1" x14ac:dyDescent="0.3">
      <c r="A13" s="715"/>
      <c r="B13" s="672"/>
      <c r="C13" s="198" t="s">
        <v>327</v>
      </c>
      <c r="D13" s="198" t="s">
        <v>328</v>
      </c>
      <c r="E13" s="195" t="s">
        <v>334</v>
      </c>
      <c r="F13" s="195" t="s">
        <v>0</v>
      </c>
      <c r="G13" s="197"/>
    </row>
    <row r="14" spans="1:15" ht="16" thickBot="1" x14ac:dyDescent="0.3">
      <c r="A14" s="293"/>
      <c r="B14" s="287"/>
      <c r="C14" s="298">
        <f>'PWP &amp; Amendments'!C10</f>
        <v>0.05</v>
      </c>
      <c r="D14" s="298">
        <f>'PWP &amp; Amendments'!D10</f>
        <v>0.15000000000000002</v>
      </c>
      <c r="E14" s="298">
        <f>'PWP &amp; Amendments'!E10</f>
        <v>0.8</v>
      </c>
      <c r="F14" s="298">
        <v>1</v>
      </c>
      <c r="G14" s="197"/>
    </row>
    <row r="15" spans="1:15" ht="17.25" customHeight="1" thickBot="1" x14ac:dyDescent="0.4">
      <c r="A15" s="502" t="s">
        <v>2</v>
      </c>
      <c r="B15" s="503"/>
      <c r="C15" s="503"/>
      <c r="D15" s="503"/>
      <c r="E15" s="503"/>
      <c r="F15" s="675"/>
      <c r="G15" s="68"/>
    </row>
    <row r="16" spans="1:15" ht="28.25" customHeight="1" thickBot="1" x14ac:dyDescent="0.35">
      <c r="A16" s="299" t="s">
        <v>363</v>
      </c>
      <c r="B16" s="309" t="str">
        <f>'PWP &amp; Amendments'!B32</f>
        <v>Special Study #1 - insert name, if there is a special study</v>
      </c>
      <c r="C16" s="1">
        <f>$C$14*F16</f>
        <v>0</v>
      </c>
      <c r="D16" s="1">
        <f>$D$14*F16</f>
        <v>0</v>
      </c>
      <c r="E16" s="1">
        <f>SUM(F16*0.8)</f>
        <v>0</v>
      </c>
      <c r="F16" s="8">
        <f>'PWP &amp; Amendments'!W32</f>
        <v>0</v>
      </c>
      <c r="G16" s="96"/>
    </row>
    <row r="17" spans="1:15" ht="28.25" customHeight="1" thickBot="1" x14ac:dyDescent="0.35">
      <c r="A17" s="305" t="s">
        <v>371</v>
      </c>
      <c r="B17" s="309" t="str">
        <f>'PWP &amp; Amendments'!B33</f>
        <v xml:space="preserve"> </v>
      </c>
      <c r="C17" s="1">
        <f>$C$14*F17</f>
        <v>0</v>
      </c>
      <c r="D17" s="1">
        <f>$D$14*F17</f>
        <v>0</v>
      </c>
      <c r="E17" s="1">
        <f>SUM(F17*0.8)</f>
        <v>0</v>
      </c>
      <c r="F17" s="8">
        <f>'PWP &amp; Amendments'!W33</f>
        <v>0</v>
      </c>
      <c r="G17" s="96"/>
    </row>
    <row r="18" spans="1:15" ht="17" thickBot="1" x14ac:dyDescent="0.4">
      <c r="A18" s="626" t="s">
        <v>385</v>
      </c>
      <c r="B18" s="627"/>
      <c r="C18" s="1">
        <f>SUM(C16:C17)</f>
        <v>0</v>
      </c>
      <c r="D18" s="1">
        <f>SUM(D16:D17)</f>
        <v>0</v>
      </c>
      <c r="E18" s="1">
        <f>SUM(E16:E17)</f>
        <v>0</v>
      </c>
      <c r="F18" s="8">
        <f>SUM(F16:F17)</f>
        <v>0</v>
      </c>
      <c r="G18" s="5"/>
    </row>
    <row r="19" spans="1:15" ht="16.5" x14ac:dyDescent="0.35">
      <c r="A19" s="57"/>
      <c r="B19" s="57"/>
      <c r="C19" s="104"/>
      <c r="D19" s="104"/>
      <c r="E19" s="56"/>
      <c r="F19" s="55"/>
      <c r="G19" s="55"/>
    </row>
    <row r="20" spans="1:15" ht="16.5" x14ac:dyDescent="0.35">
      <c r="A20" s="57"/>
      <c r="B20" s="57"/>
      <c r="C20" s="104"/>
      <c r="D20" s="104"/>
      <c r="E20" s="56"/>
      <c r="F20" s="55"/>
      <c r="G20" s="55"/>
    </row>
    <row r="21" spans="1:15" ht="17" thickBot="1" x14ac:dyDescent="0.4">
      <c r="A21" s="57"/>
      <c r="B21" s="57"/>
      <c r="C21" s="104"/>
      <c r="D21" s="104"/>
      <c r="E21" s="56"/>
      <c r="F21" s="55"/>
      <c r="G21" s="55"/>
    </row>
    <row r="22" spans="1:15" ht="20.5" thickBot="1" x14ac:dyDescent="0.3">
      <c r="A22" s="157"/>
      <c r="B22" s="355" t="s">
        <v>383</v>
      </c>
      <c r="C22" s="355" t="str">
        <f>B2</f>
        <v xml:space="preserve">5th Invoice </v>
      </c>
      <c r="D22" s="356" t="str">
        <f>B8</f>
        <v>insert the invoice number here Ex:INV5FY24SPR</v>
      </c>
      <c r="E22" s="356"/>
      <c r="F22" s="356"/>
      <c r="G22" s="357"/>
    </row>
    <row r="23" spans="1:15" ht="62.5" thickBot="1" x14ac:dyDescent="0.3">
      <c r="A23" s="158"/>
      <c r="B23" s="397"/>
      <c r="C23" s="195" t="s">
        <v>380</v>
      </c>
      <c r="D23" s="195" t="s">
        <v>382</v>
      </c>
      <c r="E23" s="195" t="s">
        <v>319</v>
      </c>
      <c r="F23" s="195" t="s">
        <v>320</v>
      </c>
      <c r="G23" s="195" t="s">
        <v>321</v>
      </c>
    </row>
    <row r="24" spans="1:15" ht="16" thickBot="1" x14ac:dyDescent="0.3">
      <c r="A24" s="158"/>
      <c r="B24" s="398"/>
      <c r="C24" s="198"/>
      <c r="D24" s="301"/>
      <c r="E24" s="301"/>
      <c r="F24" s="301"/>
      <c r="G24" s="259"/>
    </row>
    <row r="25" spans="1:15" ht="18.5" thickBot="1" x14ac:dyDescent="0.4">
      <c r="A25" s="74"/>
      <c r="B25" s="402" t="s">
        <v>395</v>
      </c>
      <c r="C25" s="335" t="s">
        <v>2</v>
      </c>
      <c r="D25" s="406"/>
      <c r="E25" s="336"/>
      <c r="F25" s="336"/>
      <c r="G25" s="337"/>
      <c r="H25" s="162"/>
      <c r="I25" s="256"/>
      <c r="J25" s="256"/>
      <c r="K25" s="256"/>
      <c r="L25" s="256"/>
      <c r="M25" s="257"/>
      <c r="N25" s="256"/>
      <c r="O25" s="256"/>
    </row>
    <row r="26" spans="1:15" ht="42" customHeight="1" thickTop="1" thickBot="1" x14ac:dyDescent="0.4">
      <c r="A26" s="368" t="str">
        <f>B16</f>
        <v>Special Study #1 - insert name, if there is a special study</v>
      </c>
      <c r="B26" s="387" t="s">
        <v>387</v>
      </c>
      <c r="C26" s="403">
        <f>'Q4 Expenditures'!N32</f>
        <v>0</v>
      </c>
      <c r="D26" s="407"/>
      <c r="E26" s="404" t="e">
        <f>F26/G26</f>
        <v>#DIV/0!</v>
      </c>
      <c r="F26" s="214">
        <f>SUM(C26:D26)</f>
        <v>0</v>
      </c>
      <c r="G26" s="126">
        <f>F16</f>
        <v>0</v>
      </c>
    </row>
    <row r="27" spans="1:15" ht="63" thickTop="1" thickBot="1" x14ac:dyDescent="0.4">
      <c r="A27" s="369" t="str">
        <f>B17</f>
        <v xml:space="preserve"> </v>
      </c>
      <c r="B27" s="387" t="s">
        <v>388</v>
      </c>
      <c r="C27" s="403">
        <f>'Q4 Expenditures'!N33</f>
        <v>0</v>
      </c>
      <c r="D27" s="407"/>
      <c r="E27" s="405" t="e">
        <f>F27/G27</f>
        <v>#DIV/0!</v>
      </c>
      <c r="F27" s="214">
        <f>SUM(C27:D27)</f>
        <v>0</v>
      </c>
      <c r="G27" s="126">
        <f>'PWP &amp; Amendments'!W33</f>
        <v>0</v>
      </c>
    </row>
    <row r="28" spans="1:15" ht="16" thickBot="1" x14ac:dyDescent="0.4">
      <c r="A28" s="359" t="s">
        <v>19</v>
      </c>
      <c r="B28" s="370"/>
      <c r="C28" s="121">
        <f>SUM(C26:C27)</f>
        <v>0</v>
      </c>
      <c r="D28" s="408">
        <f>SUM(D26:D27)</f>
        <v>0</v>
      </c>
      <c r="E28" s="3" t="e">
        <f>F28/G28</f>
        <v>#DIV/0!</v>
      </c>
      <c r="F28" s="70">
        <f>SUM(C28:D28)</f>
        <v>0</v>
      </c>
      <c r="G28" s="126">
        <f>SUM(G26:G27)</f>
        <v>0</v>
      </c>
    </row>
    <row r="29" spans="1:15" ht="19.25" customHeight="1" thickBot="1" x14ac:dyDescent="0.3">
      <c r="A29" s="359" t="s">
        <v>335</v>
      </c>
      <c r="B29" s="367"/>
      <c r="C29" s="72">
        <f>C28*E14</f>
        <v>0</v>
      </c>
      <c r="D29" s="123">
        <f>D28*E14</f>
        <v>0</v>
      </c>
      <c r="E29" s="106"/>
      <c r="F29" s="123">
        <f>SUM(F28*0.8)</f>
        <v>0</v>
      </c>
      <c r="G29" s="127">
        <f>G28*0.8</f>
        <v>0</v>
      </c>
    </row>
    <row r="30" spans="1:15" ht="16" thickBot="1" x14ac:dyDescent="0.3">
      <c r="A30" s="359" t="s">
        <v>336</v>
      </c>
      <c r="B30" s="367"/>
      <c r="C30" s="179">
        <f>C28*D14</f>
        <v>0</v>
      </c>
      <c r="D30" s="176">
        <f>D28*D14</f>
        <v>0</v>
      </c>
      <c r="E30" s="177"/>
      <c r="F30" s="176">
        <f>F28*D14</f>
        <v>0</v>
      </c>
      <c r="G30" s="178">
        <f>D18</f>
        <v>0</v>
      </c>
    </row>
    <row r="31" spans="1:15" ht="15.5" x14ac:dyDescent="0.25">
      <c r="A31" s="360" t="s">
        <v>20</v>
      </c>
      <c r="B31" s="367"/>
      <c r="C31" s="179">
        <f>C14*C28</f>
        <v>0</v>
      </c>
      <c r="D31" s="176">
        <f>C14*D28</f>
        <v>0</v>
      </c>
      <c r="E31" s="177"/>
      <c r="F31" s="176">
        <f>F28*C14</f>
        <v>0</v>
      </c>
      <c r="G31" s="348">
        <f>C18</f>
        <v>0</v>
      </c>
    </row>
    <row r="32" spans="1:15" ht="20.5" thickBot="1" x14ac:dyDescent="0.3">
      <c r="A32" s="361" t="s">
        <v>381</v>
      </c>
      <c r="B32" s="367"/>
      <c r="C32" s="364"/>
      <c r="D32" s="189">
        <f>SUM(D29:D30)</f>
        <v>0</v>
      </c>
      <c r="E32" s="184"/>
      <c r="F32" s="333"/>
      <c r="G32" s="358"/>
    </row>
    <row r="33" spans="1:7" ht="31.5" thickBot="1" x14ac:dyDescent="0.3">
      <c r="A33" s="362" t="s">
        <v>386</v>
      </c>
      <c r="B33" s="367"/>
      <c r="C33" s="365"/>
      <c r="D33" s="343"/>
      <c r="E33" s="341"/>
      <c r="F33" s="123">
        <f>SUM(F29:F30)</f>
        <v>0</v>
      </c>
      <c r="G33" s="342"/>
    </row>
    <row r="34" spans="1:7" ht="17" thickBot="1" x14ac:dyDescent="0.3">
      <c r="A34" s="363" t="s">
        <v>342</v>
      </c>
      <c r="B34" s="367"/>
      <c r="C34" s="366">
        <f>C28</f>
        <v>0</v>
      </c>
      <c r="D34" s="251">
        <f>D28</f>
        <v>0</v>
      </c>
      <c r="E34" s="338" t="e">
        <f>F28/G28</f>
        <v>#DIV/0!</v>
      </c>
      <c r="F34" s="251">
        <f>F28</f>
        <v>0</v>
      </c>
      <c r="G34" s="254">
        <f>G28</f>
        <v>0</v>
      </c>
    </row>
  </sheetData>
  <sheetProtection algorithmName="SHA-512" hashValue="lnkv8m1K+nmRs7Dy+32t/BjMpBhCm2WimNegRljEvJ0re1XWr+UX20ifFnGQKhJY5BKB5uDeWtYvUV7VVbMegA==" saltValue="2IgTNszRDA++p3VQ/riBzA==" spinCount="100000" sheet="1" selectLockedCells="1"/>
  <mergeCells count="12">
    <mergeCell ref="H11:O11"/>
    <mergeCell ref="A12:A13"/>
    <mergeCell ref="B12:B13"/>
    <mergeCell ref="C12:F12"/>
    <mergeCell ref="C4:E4"/>
    <mergeCell ref="A11:F11"/>
    <mergeCell ref="B8:E8"/>
    <mergeCell ref="A15:F15"/>
    <mergeCell ref="A18:B18"/>
    <mergeCell ref="B9:E9"/>
    <mergeCell ref="B10:E10"/>
    <mergeCell ref="D2:E2"/>
  </mergeCells>
  <pageMargins left="0.5" right="0.5" top="0.75" bottom="0.75" header="0.3" footer="0.3"/>
  <pageSetup scale="45"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5BCA-C443-484B-972E-2D78C76F849E}">
  <sheetPr>
    <pageSetUpPr fitToPage="1"/>
  </sheetPr>
  <dimension ref="A1:P34"/>
  <sheetViews>
    <sheetView view="pageBreakPreview" topLeftCell="A7" zoomScale="70" zoomScaleNormal="60" zoomScaleSheetLayoutView="70" workbookViewId="0">
      <selection activeCell="E26" sqref="E26:E27"/>
    </sheetView>
  </sheetViews>
  <sheetFormatPr defaultColWidth="9.1796875" defaultRowHeight="12.5" x14ac:dyDescent="0.25"/>
  <cols>
    <col min="1" max="1" width="39" customWidth="1"/>
    <col min="2" max="2" width="66.81640625" customWidth="1"/>
    <col min="3" max="4" width="18.26953125" customWidth="1"/>
    <col min="5" max="5" width="18.26953125" bestFit="1" customWidth="1"/>
    <col min="6" max="6" width="19" customWidth="1"/>
    <col min="7" max="8" width="16.26953125" bestFit="1" customWidth="1"/>
    <col min="9" max="9" width="7.54296875" customWidth="1"/>
    <col min="10" max="10" width="18.54296875" customWidth="1"/>
    <col min="11" max="13" width="21.54296875" customWidth="1"/>
    <col min="14" max="14" width="22.1796875" customWidth="1"/>
    <col min="15" max="15" width="21.54296875" customWidth="1"/>
    <col min="16" max="16" width="22.81640625" customWidth="1"/>
    <col min="17" max="17" width="9.1796875" customWidth="1"/>
  </cols>
  <sheetData>
    <row r="1" spans="1:16" ht="13" thickBot="1" x14ac:dyDescent="0.3"/>
    <row r="2" spans="1:16" ht="36.5" thickBot="1" x14ac:dyDescent="0.3">
      <c r="A2" s="334"/>
      <c r="B2" s="340" t="s">
        <v>389</v>
      </c>
      <c r="C2" s="388" t="s">
        <v>401</v>
      </c>
      <c r="D2" s="713" t="s">
        <v>402</v>
      </c>
      <c r="E2" s="714"/>
      <c r="H2" s="154"/>
      <c r="P2" s="334"/>
    </row>
    <row r="3" spans="1:16" ht="18.5" thickBot="1" x14ac:dyDescent="0.3">
      <c r="A3" s="331"/>
      <c r="H3" s="154"/>
      <c r="I3" s="331"/>
    </row>
    <row r="4" spans="1:16" ht="52.25" customHeight="1" thickBot="1" x14ac:dyDescent="0.3">
      <c r="A4" s="331"/>
      <c r="B4" s="388" t="s">
        <v>403</v>
      </c>
      <c r="C4" s="716" t="s">
        <v>410</v>
      </c>
      <c r="D4" s="717"/>
      <c r="E4" s="718"/>
      <c r="F4" s="331"/>
      <c r="G4" s="331"/>
      <c r="H4" s="154"/>
      <c r="I4" s="331"/>
      <c r="P4" s="332"/>
    </row>
    <row r="5" spans="1:16" ht="18" x14ac:dyDescent="0.25">
      <c r="A5" s="331"/>
      <c r="B5" s="332"/>
      <c r="C5" s="332"/>
      <c r="D5" s="332"/>
      <c r="E5" s="332"/>
      <c r="F5" s="332"/>
      <c r="G5" s="332"/>
      <c r="H5" s="154"/>
      <c r="I5" s="331"/>
      <c r="P5" s="332"/>
    </row>
    <row r="6" spans="1:16" ht="18" x14ac:dyDescent="0.25">
      <c r="A6" s="334"/>
      <c r="B6" s="334" t="str">
        <f>A11</f>
        <v>insert name of Rural Planning Organization</v>
      </c>
      <c r="C6" s="334"/>
      <c r="D6" s="334"/>
      <c r="E6" s="334"/>
      <c r="F6" s="334"/>
      <c r="G6" s="334"/>
      <c r="H6" s="154"/>
      <c r="P6" s="334"/>
    </row>
    <row r="7" spans="1:16" ht="18.5" thickBot="1" x14ac:dyDescent="0.3">
      <c r="A7" s="334"/>
      <c r="B7" s="334"/>
      <c r="C7" s="334"/>
      <c r="D7" s="334"/>
      <c r="E7" s="334"/>
      <c r="F7" s="334"/>
      <c r="G7" s="334"/>
      <c r="H7" s="154"/>
      <c r="P7" s="334"/>
    </row>
    <row r="8" spans="1:16" ht="18.5" thickBot="1" x14ac:dyDescent="0.3">
      <c r="A8" s="384" t="s">
        <v>364</v>
      </c>
      <c r="B8" s="719" t="s">
        <v>407</v>
      </c>
      <c r="C8" s="719"/>
      <c r="D8" s="719"/>
      <c r="E8" s="719"/>
      <c r="F8" s="719"/>
      <c r="H8" s="154"/>
    </row>
    <row r="9" spans="1:16" ht="18.5" thickBot="1" x14ac:dyDescent="0.3">
      <c r="A9" s="384" t="s">
        <v>356</v>
      </c>
      <c r="B9" s="719" t="s">
        <v>366</v>
      </c>
      <c r="C9" s="719"/>
      <c r="D9" s="719"/>
      <c r="E9" s="719"/>
      <c r="F9" s="719"/>
      <c r="H9" s="154"/>
    </row>
    <row r="10" spans="1:16" ht="18.5" thickBot="1" x14ac:dyDescent="0.3">
      <c r="A10" s="384" t="s">
        <v>365</v>
      </c>
      <c r="B10" s="719" t="s">
        <v>367</v>
      </c>
      <c r="C10" s="719"/>
      <c r="D10" s="719"/>
      <c r="E10" s="719"/>
      <c r="F10" s="719"/>
      <c r="H10" s="154"/>
    </row>
    <row r="11" spans="1:16" ht="16" thickBot="1" x14ac:dyDescent="0.3">
      <c r="A11" s="500" t="str">
        <f>'PWP &amp; Amendments'!A4:F4</f>
        <v>insert name of Rural Planning Organization</v>
      </c>
      <c r="B11" s="500"/>
      <c r="C11" s="500"/>
      <c r="D11" s="500"/>
      <c r="E11" s="500"/>
      <c r="F11" s="500"/>
      <c r="G11" s="500"/>
      <c r="H11" s="156"/>
      <c r="I11" s="688"/>
      <c r="J11" s="688"/>
      <c r="K11" s="688"/>
      <c r="L11" s="688"/>
      <c r="M11" s="688"/>
      <c r="N11" s="688"/>
      <c r="O11" s="688"/>
      <c r="P11" s="688"/>
    </row>
    <row r="12" spans="1:16" ht="16.25" customHeight="1" thickBot="1" x14ac:dyDescent="0.3">
      <c r="A12" s="504" t="s">
        <v>22</v>
      </c>
      <c r="B12" s="671" t="s">
        <v>384</v>
      </c>
      <c r="C12" s="507" t="s">
        <v>394</v>
      </c>
      <c r="D12" s="508"/>
      <c r="E12" s="508"/>
      <c r="F12" s="618"/>
      <c r="G12" s="187"/>
      <c r="H12" s="197"/>
      <c r="O12" s="339"/>
      <c r="P12" s="339"/>
    </row>
    <row r="13" spans="1:16" ht="57" customHeight="1" thickBot="1" x14ac:dyDescent="0.3">
      <c r="A13" s="715"/>
      <c r="B13" s="672"/>
      <c r="C13" s="381" t="s">
        <v>327</v>
      </c>
      <c r="D13" s="198" t="s">
        <v>328</v>
      </c>
      <c r="E13" s="195" t="s">
        <v>334</v>
      </c>
      <c r="F13" s="195" t="s">
        <v>0</v>
      </c>
      <c r="G13" s="197"/>
    </row>
    <row r="14" spans="1:16" ht="16" thickBot="1" x14ac:dyDescent="0.3">
      <c r="A14" s="293"/>
      <c r="B14" s="287"/>
      <c r="C14" s="296">
        <f>'PWP &amp; Amendments'!C10</f>
        <v>0.05</v>
      </c>
      <c r="D14" s="298">
        <f>'PWP &amp; Amendments'!D10</f>
        <v>0.15000000000000002</v>
      </c>
      <c r="E14" s="298">
        <f>'PWP &amp; Amendments'!E10</f>
        <v>0.8</v>
      </c>
      <c r="F14" s="298">
        <v>1</v>
      </c>
      <c r="G14" s="197"/>
    </row>
    <row r="15" spans="1:16" ht="17.25" customHeight="1" thickBot="1" x14ac:dyDescent="0.4">
      <c r="A15" s="352" t="s">
        <v>2</v>
      </c>
      <c r="B15" s="353"/>
      <c r="C15" s="353"/>
      <c r="D15" s="353"/>
      <c r="E15" s="353"/>
      <c r="F15" s="354"/>
      <c r="G15" s="68"/>
    </row>
    <row r="16" spans="1:16" ht="28.25" customHeight="1" thickBot="1" x14ac:dyDescent="0.35">
      <c r="A16" s="299" t="s">
        <v>363</v>
      </c>
      <c r="B16" s="309" t="str">
        <f>'PWP &amp; Amendments'!B32</f>
        <v>Special Study #1 - insert name, if there is a special study</v>
      </c>
      <c r="C16" s="351">
        <f>$C$14*F16</f>
        <v>0</v>
      </c>
      <c r="D16" s="1">
        <f>$D$14*F16</f>
        <v>0</v>
      </c>
      <c r="E16" s="1">
        <f>SUM(F16*0.8)</f>
        <v>0</v>
      </c>
      <c r="F16" s="8">
        <f>'PWP &amp; Amendments'!W32</f>
        <v>0</v>
      </c>
      <c r="G16" s="96"/>
    </row>
    <row r="17" spans="1:16" ht="28.25" customHeight="1" thickBot="1" x14ac:dyDescent="0.35">
      <c r="A17" s="305" t="s">
        <v>371</v>
      </c>
      <c r="B17" s="309" t="str">
        <f>'PWP &amp; Amendments'!B33</f>
        <v xml:space="preserve"> </v>
      </c>
      <c r="C17" s="351">
        <f>$C$14*F17</f>
        <v>0</v>
      </c>
      <c r="D17" s="1">
        <f>$D$14*F17</f>
        <v>0</v>
      </c>
      <c r="E17" s="1">
        <f>SUM(F17*0.8)</f>
        <v>0</v>
      </c>
      <c r="F17" s="8">
        <f>'PWP &amp; Amendments'!W33</f>
        <v>0</v>
      </c>
      <c r="G17" s="96"/>
    </row>
    <row r="18" spans="1:16" ht="17" thickBot="1" x14ac:dyDescent="0.4">
      <c r="A18" s="626" t="s">
        <v>385</v>
      </c>
      <c r="B18" s="627"/>
      <c r="C18" s="351">
        <f>SUM(C16:C17)</f>
        <v>0</v>
      </c>
      <c r="D18" s="1">
        <f>SUM(D16:D17)</f>
        <v>0</v>
      </c>
      <c r="E18" s="1">
        <f>SUM(E16:E17)</f>
        <v>0</v>
      </c>
      <c r="F18" s="8">
        <f>SUM(F16:F17)</f>
        <v>0</v>
      </c>
      <c r="G18" s="5"/>
    </row>
    <row r="19" spans="1:16" ht="16.5" x14ac:dyDescent="0.35">
      <c r="A19" s="57"/>
      <c r="B19" s="57"/>
      <c r="C19" s="104"/>
      <c r="D19" s="104"/>
      <c r="E19" s="104"/>
      <c r="F19" s="56"/>
      <c r="G19" s="55"/>
      <c r="H19" s="55"/>
    </row>
    <row r="20" spans="1:16" ht="16.5" x14ac:dyDescent="0.35">
      <c r="A20" s="57"/>
      <c r="B20" s="57"/>
      <c r="C20" s="104"/>
      <c r="D20" s="104"/>
      <c r="E20" s="104"/>
      <c r="F20" s="56"/>
      <c r="G20" s="55"/>
      <c r="H20" s="55"/>
    </row>
    <row r="21" spans="1:16" ht="17" thickBot="1" x14ac:dyDescent="0.4">
      <c r="A21" s="57"/>
      <c r="B21" s="57"/>
      <c r="C21" s="104"/>
      <c r="D21" s="104"/>
      <c r="E21" s="104"/>
      <c r="F21" s="56"/>
      <c r="G21" s="55"/>
      <c r="H21" s="55"/>
    </row>
    <row r="22" spans="1:16" ht="20.5" thickBot="1" x14ac:dyDescent="0.3">
      <c r="B22" s="355" t="s">
        <v>390</v>
      </c>
      <c r="C22" s="355" t="str">
        <f>B2</f>
        <v xml:space="preserve">6th Invoice </v>
      </c>
      <c r="D22" s="356" t="str">
        <f>B8</f>
        <v>insert the invoice number here Ex: INV6FY24SPR</v>
      </c>
      <c r="E22" s="356"/>
      <c r="F22" s="356"/>
      <c r="G22" s="356"/>
      <c r="H22" s="357"/>
    </row>
    <row r="23" spans="1:16" ht="47" thickBot="1" x14ac:dyDescent="0.3">
      <c r="B23" s="399"/>
      <c r="C23" s="195" t="s">
        <v>380</v>
      </c>
      <c r="D23" s="195" t="s">
        <v>382</v>
      </c>
      <c r="E23" s="195" t="s">
        <v>392</v>
      </c>
      <c r="F23" s="195" t="s">
        <v>319</v>
      </c>
      <c r="G23" s="195" t="s">
        <v>320</v>
      </c>
      <c r="H23" s="195" t="s">
        <v>321</v>
      </c>
    </row>
    <row r="24" spans="1:16" ht="16" thickBot="1" x14ac:dyDescent="0.3">
      <c r="B24" s="400"/>
      <c r="C24" s="198"/>
      <c r="D24" s="301"/>
      <c r="E24" s="301"/>
      <c r="F24" s="301"/>
      <c r="G24" s="301"/>
      <c r="H24" s="259"/>
    </row>
    <row r="25" spans="1:16" ht="17" thickBot="1" x14ac:dyDescent="0.4">
      <c r="B25" s="402" t="s">
        <v>395</v>
      </c>
      <c r="C25" s="335" t="s">
        <v>2</v>
      </c>
      <c r="D25" s="336"/>
      <c r="E25" s="406"/>
      <c r="F25" s="336"/>
      <c r="G25" s="336"/>
      <c r="H25" s="337"/>
      <c r="J25" s="256"/>
      <c r="K25" s="256"/>
      <c r="L25" s="256"/>
      <c r="M25" s="256"/>
      <c r="N25" s="257"/>
      <c r="O25" s="256"/>
      <c r="P25" s="256"/>
    </row>
    <row r="26" spans="1:16" ht="47.5" thickTop="1" thickBot="1" x14ac:dyDescent="0.4">
      <c r="A26" s="347" t="str">
        <f>B16</f>
        <v>Special Study #1 - insert name, if there is a special study</v>
      </c>
      <c r="B26" s="387" t="s">
        <v>397</v>
      </c>
      <c r="C26" s="345">
        <f>'Q4 Expenditures'!N32</f>
        <v>0</v>
      </c>
      <c r="D26" s="409">
        <f>'Inv5'!D26</f>
        <v>0</v>
      </c>
      <c r="E26" s="407"/>
      <c r="F26" s="124" t="e">
        <f>G26/H26</f>
        <v>#DIV/0!</v>
      </c>
      <c r="G26" s="214">
        <f>SUM(C26:E26)</f>
        <v>0</v>
      </c>
      <c r="H26" s="126">
        <f>F16</f>
        <v>0</v>
      </c>
    </row>
    <row r="27" spans="1:16" ht="63" thickTop="1" thickBot="1" x14ac:dyDescent="0.4">
      <c r="A27" s="346" t="str">
        <f>B17</f>
        <v xml:space="preserve"> </v>
      </c>
      <c r="B27" s="387" t="s">
        <v>388</v>
      </c>
      <c r="C27" s="345">
        <f>'Q4 Expenditures'!N33</f>
        <v>0</v>
      </c>
      <c r="D27" s="409">
        <f>'Inv5'!D27</f>
        <v>0</v>
      </c>
      <c r="E27" s="407"/>
      <c r="F27" s="124" t="e">
        <f>G27/H27</f>
        <v>#DIV/0!</v>
      </c>
      <c r="G27" s="214">
        <f>SUM(C27:E27)</f>
        <v>0</v>
      </c>
      <c r="H27" s="126">
        <f>'PWP &amp; Amendments'!W33</f>
        <v>0</v>
      </c>
    </row>
    <row r="28" spans="1:16" ht="16" thickBot="1" x14ac:dyDescent="0.4">
      <c r="B28" s="103" t="s">
        <v>19</v>
      </c>
      <c r="C28" s="13">
        <f>SUM(C26:C27)</f>
        <v>0</v>
      </c>
      <c r="D28" s="125">
        <f>SUM(D26:D27)</f>
        <v>0</v>
      </c>
      <c r="E28" s="408">
        <f>SUM(E26:E27)</f>
        <v>0</v>
      </c>
      <c r="F28" s="3" t="e">
        <f>G28/H28</f>
        <v>#DIV/0!</v>
      </c>
      <c r="G28" s="70">
        <f>SUM(C28:E28)</f>
        <v>0</v>
      </c>
      <c r="H28" s="126">
        <f>SUM(H26:H27)</f>
        <v>0</v>
      </c>
    </row>
    <row r="29" spans="1:16" ht="19.25" customHeight="1" thickBot="1" x14ac:dyDescent="0.3">
      <c r="B29" s="103" t="s">
        <v>335</v>
      </c>
      <c r="C29" s="72">
        <f>C28*E14</f>
        <v>0</v>
      </c>
      <c r="D29" s="123">
        <f>D28*E14</f>
        <v>0</v>
      </c>
      <c r="E29" s="123">
        <f>E28*E14</f>
        <v>0</v>
      </c>
      <c r="F29" s="106"/>
      <c r="G29" s="123">
        <f>SUM(G28*0.8)</f>
        <v>0</v>
      </c>
      <c r="H29" s="127">
        <f>H28*0.8</f>
        <v>0</v>
      </c>
    </row>
    <row r="30" spans="1:16" ht="16" thickBot="1" x14ac:dyDescent="0.3">
      <c r="B30" s="103" t="s">
        <v>336</v>
      </c>
      <c r="C30" s="179">
        <f>C28*D14</f>
        <v>0</v>
      </c>
      <c r="D30" s="176">
        <f>D28*D14</f>
        <v>0</v>
      </c>
      <c r="E30" s="176">
        <f>E28*D14</f>
        <v>0</v>
      </c>
      <c r="F30" s="177"/>
      <c r="G30" s="176">
        <f>G28*D14</f>
        <v>0</v>
      </c>
      <c r="H30" s="178">
        <f>D18</f>
        <v>0</v>
      </c>
    </row>
    <row r="31" spans="1:16" ht="15.5" x14ac:dyDescent="0.25">
      <c r="B31" s="185" t="s">
        <v>20</v>
      </c>
      <c r="C31" s="179">
        <f>C14*C28</f>
        <v>0</v>
      </c>
      <c r="D31" s="176">
        <f>C14*D28</f>
        <v>0</v>
      </c>
      <c r="E31" s="176">
        <f>C14*E28</f>
        <v>0</v>
      </c>
      <c r="F31" s="177"/>
      <c r="G31" s="176">
        <f>G28*C14</f>
        <v>0</v>
      </c>
      <c r="H31" s="348">
        <f>C18</f>
        <v>0</v>
      </c>
    </row>
    <row r="32" spans="1:16" ht="20.5" thickBot="1" x14ac:dyDescent="0.3">
      <c r="B32" s="186" t="s">
        <v>399</v>
      </c>
      <c r="C32" s="364"/>
      <c r="D32" s="383"/>
      <c r="E32" s="349">
        <f>SUM(E29:E30)</f>
        <v>0</v>
      </c>
      <c r="F32" s="184"/>
      <c r="G32" s="310"/>
      <c r="H32" s="311"/>
    </row>
    <row r="33" spans="2:8" ht="31.5" thickBot="1" x14ac:dyDescent="0.3">
      <c r="B33" s="344" t="s">
        <v>391</v>
      </c>
      <c r="C33" s="365"/>
      <c r="D33" s="343"/>
      <c r="E33" s="343"/>
      <c r="F33" s="341"/>
      <c r="G33" s="123">
        <f>SUM(G29:G30)</f>
        <v>0</v>
      </c>
      <c r="H33" s="342"/>
    </row>
    <row r="34" spans="2:8" ht="17" thickBot="1" x14ac:dyDescent="0.3">
      <c r="B34" s="209" t="s">
        <v>342</v>
      </c>
      <c r="C34" s="366">
        <f>C28</f>
        <v>0</v>
      </c>
      <c r="D34" s="251">
        <f>D28</f>
        <v>0</v>
      </c>
      <c r="E34" s="251">
        <f>E28</f>
        <v>0</v>
      </c>
      <c r="F34" s="338" t="e">
        <f>G28/H28</f>
        <v>#DIV/0!</v>
      </c>
      <c r="G34" s="251">
        <f>G28</f>
        <v>0</v>
      </c>
      <c r="H34" s="254">
        <f>H28</f>
        <v>0</v>
      </c>
    </row>
  </sheetData>
  <sheetProtection algorithmName="SHA-512" hashValue="gxwPmKUNWiMnLEMtEox0EGLhfj3nd6CQ0wE9S801czeHN8tmf44V6YAyP2ExgaMF195t6YG/K/hHMEd+WOAQNg==" saltValue="Uq4/Gb/lTTDQwYrZD2QDjw==" spinCount="100000" sheet="1" selectLockedCells="1"/>
  <mergeCells count="11">
    <mergeCell ref="D2:E2"/>
    <mergeCell ref="B8:F8"/>
    <mergeCell ref="B9:F9"/>
    <mergeCell ref="B10:F10"/>
    <mergeCell ref="A11:G11"/>
    <mergeCell ref="C4:E4"/>
    <mergeCell ref="I11:P11"/>
    <mergeCell ref="A12:A13"/>
    <mergeCell ref="B12:B13"/>
    <mergeCell ref="A18:B18"/>
    <mergeCell ref="C12:F12"/>
  </mergeCells>
  <pageMargins left="0.5" right="0.5" top="0.75" bottom="0.75" header="0.3" footer="0.3"/>
  <pageSetup scale="43"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1E3E-F9CF-4489-B9D4-70B962039ADA}">
  <sheetPr>
    <pageSetUpPr fitToPage="1"/>
  </sheetPr>
  <dimension ref="A1:P34"/>
  <sheetViews>
    <sheetView view="pageBreakPreview" topLeftCell="A2" zoomScale="70" zoomScaleNormal="60" zoomScaleSheetLayoutView="70" workbookViewId="0">
      <selection activeCell="F27" sqref="F27"/>
    </sheetView>
  </sheetViews>
  <sheetFormatPr defaultColWidth="9.1796875" defaultRowHeight="12.5" x14ac:dyDescent="0.25"/>
  <cols>
    <col min="1" max="1" width="37" customWidth="1"/>
    <col min="2" max="2" width="64.1796875" customWidth="1"/>
    <col min="3" max="4" width="18.26953125" customWidth="1"/>
    <col min="5" max="5" width="17.1796875" customWidth="1"/>
    <col min="6" max="6" width="19" customWidth="1"/>
    <col min="7" max="7" width="16.26953125" bestFit="1" customWidth="1"/>
    <col min="8" max="8" width="18.7265625" customWidth="1"/>
    <col min="9" max="9" width="20.1796875" customWidth="1"/>
    <col min="10" max="10" width="11.1796875" customWidth="1"/>
    <col min="11" max="13" width="21.54296875" customWidth="1"/>
    <col min="14" max="14" width="22.1796875" customWidth="1"/>
    <col min="15" max="15" width="21.54296875" customWidth="1"/>
    <col min="16" max="16" width="22.81640625" customWidth="1"/>
    <col min="17" max="17" width="9.1796875" customWidth="1"/>
  </cols>
  <sheetData>
    <row r="1" spans="1:16" ht="13" thickBot="1" x14ac:dyDescent="0.3"/>
    <row r="2" spans="1:16" ht="36.5" thickBot="1" x14ac:dyDescent="0.3">
      <c r="A2" s="334"/>
      <c r="B2" s="340" t="s">
        <v>393</v>
      </c>
      <c r="C2" s="388" t="s">
        <v>401</v>
      </c>
      <c r="D2" s="713" t="s">
        <v>402</v>
      </c>
      <c r="E2" s="714"/>
      <c r="H2" s="154"/>
      <c r="P2" s="334"/>
    </row>
    <row r="3" spans="1:16" ht="18.5" thickBot="1" x14ac:dyDescent="0.3">
      <c r="A3" s="331"/>
      <c r="H3" s="154"/>
      <c r="I3" s="331"/>
    </row>
    <row r="4" spans="1:16" ht="35" customHeight="1" thickBot="1" x14ac:dyDescent="0.3">
      <c r="A4" s="331"/>
      <c r="B4" s="388" t="s">
        <v>403</v>
      </c>
      <c r="C4" s="716" t="s">
        <v>411</v>
      </c>
      <c r="D4" s="717"/>
      <c r="E4" s="718"/>
      <c r="F4" s="421"/>
      <c r="G4" s="421"/>
      <c r="H4" s="154"/>
      <c r="I4" s="331"/>
      <c r="P4" s="332"/>
    </row>
    <row r="5" spans="1:16" ht="18" x14ac:dyDescent="0.25">
      <c r="A5" s="331"/>
      <c r="B5" s="332"/>
      <c r="C5" s="332"/>
      <c r="D5" s="332"/>
      <c r="E5" s="332"/>
      <c r="F5" s="332"/>
      <c r="G5" s="332"/>
      <c r="H5" s="154"/>
      <c r="I5" s="331"/>
      <c r="P5" s="332"/>
    </row>
    <row r="6" spans="1:16" ht="18" x14ac:dyDescent="0.25">
      <c r="A6" s="334"/>
      <c r="B6" s="334" t="str">
        <f>A11</f>
        <v>insert name of Rural Planning Organization</v>
      </c>
      <c r="C6" s="334"/>
      <c r="D6" s="334"/>
      <c r="E6" s="334"/>
      <c r="F6" s="334"/>
      <c r="G6" s="334"/>
      <c r="H6" s="154"/>
      <c r="P6" s="334"/>
    </row>
    <row r="7" spans="1:16" ht="18.5" thickBot="1" x14ac:dyDescent="0.3">
      <c r="A7" s="334"/>
      <c r="B7" s="334"/>
      <c r="C7" s="334"/>
      <c r="D7" s="334"/>
      <c r="E7" s="334"/>
      <c r="F7" s="334"/>
      <c r="G7" s="334"/>
      <c r="H7" s="154"/>
      <c r="P7" s="334"/>
    </row>
    <row r="8" spans="1:16" ht="18.5" thickBot="1" x14ac:dyDescent="0.3">
      <c r="A8" s="384" t="s">
        <v>364</v>
      </c>
      <c r="B8" s="719" t="s">
        <v>408</v>
      </c>
      <c r="C8" s="719"/>
      <c r="D8" s="719"/>
      <c r="E8" s="719"/>
      <c r="F8" s="719"/>
      <c r="H8" s="154"/>
    </row>
    <row r="9" spans="1:16" ht="18.5" thickBot="1" x14ac:dyDescent="0.3">
      <c r="A9" s="384" t="s">
        <v>356</v>
      </c>
      <c r="B9" s="712" t="str">
        <f>'Q1 Expenditures'!I5</f>
        <v>insert WBS number here</v>
      </c>
      <c r="C9" s="712"/>
      <c r="D9" s="712"/>
      <c r="E9" s="712"/>
      <c r="F9" s="712"/>
      <c r="H9" s="154"/>
    </row>
    <row r="10" spans="1:16" ht="18.5" thickBot="1" x14ac:dyDescent="0.3">
      <c r="A10" s="384" t="s">
        <v>365</v>
      </c>
      <c r="B10" s="712" t="str">
        <f>'Q1 Expenditures'!I6</f>
        <v>insert PO number here</v>
      </c>
      <c r="C10" s="712"/>
      <c r="D10" s="712"/>
      <c r="E10" s="712"/>
      <c r="F10" s="712"/>
      <c r="H10" s="154"/>
    </row>
    <row r="11" spans="1:16" ht="16" thickBot="1" x14ac:dyDescent="0.3">
      <c r="A11" s="500" t="str">
        <f>'PWP &amp; Amendments'!A4:F4</f>
        <v>insert name of Rural Planning Organization</v>
      </c>
      <c r="B11" s="500"/>
      <c r="C11" s="500"/>
      <c r="D11" s="500"/>
      <c r="E11" s="500"/>
      <c r="F11" s="500"/>
      <c r="G11" s="500"/>
      <c r="H11" s="156"/>
      <c r="I11" s="688"/>
      <c r="J11" s="688"/>
      <c r="K11" s="688"/>
      <c r="L11" s="688"/>
      <c r="M11" s="688"/>
      <c r="N11" s="688"/>
      <c r="O11" s="688"/>
      <c r="P11" s="688"/>
    </row>
    <row r="12" spans="1:16" ht="16.25" customHeight="1" thickBot="1" x14ac:dyDescent="0.3">
      <c r="A12" s="671" t="s">
        <v>22</v>
      </c>
      <c r="B12" s="671" t="s">
        <v>384</v>
      </c>
      <c r="C12" s="507" t="s">
        <v>394</v>
      </c>
      <c r="D12" s="508"/>
      <c r="E12" s="508"/>
      <c r="F12" s="618"/>
      <c r="G12" s="187"/>
      <c r="H12" s="197"/>
      <c r="O12" s="339"/>
      <c r="P12" s="339"/>
    </row>
    <row r="13" spans="1:16" ht="57" customHeight="1" thickBot="1" x14ac:dyDescent="0.3">
      <c r="A13" s="672"/>
      <c r="B13" s="672"/>
      <c r="C13" s="381" t="s">
        <v>327</v>
      </c>
      <c r="D13" s="198" t="s">
        <v>328</v>
      </c>
      <c r="E13" s="195" t="s">
        <v>334</v>
      </c>
      <c r="F13" s="195" t="s">
        <v>0</v>
      </c>
      <c r="G13" s="197"/>
    </row>
    <row r="14" spans="1:16" ht="16" thickBot="1" x14ac:dyDescent="0.3">
      <c r="A14" s="293"/>
      <c r="B14" s="287"/>
      <c r="C14" s="296">
        <f>'PWP &amp; Amendments'!C10</f>
        <v>0.05</v>
      </c>
      <c r="D14" s="298">
        <f>'PWP &amp; Amendments'!D10</f>
        <v>0.15000000000000002</v>
      </c>
      <c r="E14" s="298">
        <f>'PWP &amp; Amendments'!E10</f>
        <v>0.8</v>
      </c>
      <c r="F14" s="298">
        <v>1</v>
      </c>
      <c r="G14" s="197"/>
    </row>
    <row r="15" spans="1:16" ht="17.25" customHeight="1" thickBot="1" x14ac:dyDescent="0.4">
      <c r="A15" s="352" t="s">
        <v>2</v>
      </c>
      <c r="B15" s="353"/>
      <c r="C15" s="353"/>
      <c r="D15" s="353"/>
      <c r="E15" s="353"/>
      <c r="F15" s="354"/>
      <c r="G15" s="68"/>
    </row>
    <row r="16" spans="1:16" ht="28.25" customHeight="1" thickBot="1" x14ac:dyDescent="0.35">
      <c r="A16" s="299" t="s">
        <v>363</v>
      </c>
      <c r="B16" s="309" t="str">
        <f>'PWP &amp; Amendments'!B32</f>
        <v>Special Study #1 - insert name, if there is a special study</v>
      </c>
      <c r="C16" s="382">
        <f>$C$14*F16</f>
        <v>0</v>
      </c>
      <c r="D16" s="1">
        <f>$D$14*F16</f>
        <v>0</v>
      </c>
      <c r="E16" s="1">
        <f>SUM(F16*0.8)</f>
        <v>0</v>
      </c>
      <c r="F16" s="8">
        <f>'PWP &amp; Amendments'!W32</f>
        <v>0</v>
      </c>
      <c r="G16" s="96"/>
    </row>
    <row r="17" spans="1:16" ht="28.25" customHeight="1" thickBot="1" x14ac:dyDescent="0.35">
      <c r="A17" s="305" t="s">
        <v>371</v>
      </c>
      <c r="B17" s="309" t="str">
        <f>'PWP &amp; Amendments'!B33</f>
        <v xml:space="preserve"> </v>
      </c>
      <c r="C17" s="382">
        <f>$C$14*F17</f>
        <v>0</v>
      </c>
      <c r="D17" s="1">
        <f>$D$14*F17</f>
        <v>0</v>
      </c>
      <c r="E17" s="1">
        <f>SUM(F17*0.8)</f>
        <v>0</v>
      </c>
      <c r="F17" s="8">
        <f>'PWP &amp; Amendments'!W33</f>
        <v>0</v>
      </c>
      <c r="G17" s="96"/>
    </row>
    <row r="18" spans="1:16" ht="17" thickBot="1" x14ac:dyDescent="0.4">
      <c r="A18" s="626" t="s">
        <v>385</v>
      </c>
      <c r="B18" s="627"/>
      <c r="C18" s="382">
        <f>SUM(C16:C17)</f>
        <v>0</v>
      </c>
      <c r="D18" s="1">
        <f>SUM(D16:D17)</f>
        <v>0</v>
      </c>
      <c r="E18" s="1">
        <f>SUM(E16:E17)</f>
        <v>0</v>
      </c>
      <c r="F18" s="8">
        <f>SUM(F16:F17)</f>
        <v>0</v>
      </c>
      <c r="G18" s="5"/>
    </row>
    <row r="19" spans="1:16" ht="16.5" x14ac:dyDescent="0.35">
      <c r="A19" s="57"/>
      <c r="B19" s="57"/>
      <c r="C19" s="104"/>
      <c r="D19" s="104"/>
      <c r="E19" s="104"/>
      <c r="F19" s="56"/>
      <c r="G19" s="55"/>
      <c r="H19" s="55"/>
    </row>
    <row r="20" spans="1:16" ht="16.5" x14ac:dyDescent="0.35">
      <c r="A20" s="57"/>
      <c r="B20" s="57"/>
      <c r="C20" s="104"/>
      <c r="D20" s="104"/>
      <c r="E20" s="104"/>
      <c r="F20" s="56"/>
      <c r="G20" s="55"/>
      <c r="H20" s="55"/>
    </row>
    <row r="21" spans="1:16" ht="17" thickBot="1" x14ac:dyDescent="0.4">
      <c r="A21" s="57"/>
      <c r="B21" s="57"/>
      <c r="C21" s="104"/>
      <c r="D21" s="104"/>
      <c r="E21" s="104"/>
      <c r="F21" s="56"/>
      <c r="G21" s="55"/>
      <c r="H21" s="55"/>
    </row>
    <row r="22" spans="1:16" ht="20.5" thickBot="1" x14ac:dyDescent="0.3">
      <c r="A22" s="157"/>
      <c r="B22" s="355" t="s">
        <v>405</v>
      </c>
      <c r="C22" s="355" t="str">
        <f>B2</f>
        <v xml:space="preserve">7th Invoice </v>
      </c>
      <c r="D22" s="356"/>
      <c r="E22" s="356" t="str">
        <f>B8</f>
        <v>insert the invoice number here Ex: INV7FY24SPR</v>
      </c>
      <c r="F22" s="356"/>
      <c r="G22" s="356"/>
      <c r="H22" s="356"/>
      <c r="I22" s="386"/>
    </row>
    <row r="23" spans="1:16" ht="62.5" thickBot="1" x14ac:dyDescent="0.3">
      <c r="A23" s="158"/>
      <c r="B23" s="397"/>
      <c r="C23" s="195" t="s">
        <v>380</v>
      </c>
      <c r="D23" s="195" t="s">
        <v>382</v>
      </c>
      <c r="E23" s="195" t="s">
        <v>392</v>
      </c>
      <c r="F23" s="195" t="s">
        <v>396</v>
      </c>
      <c r="G23" s="195" t="s">
        <v>319</v>
      </c>
      <c r="H23" s="195" t="s">
        <v>320</v>
      </c>
      <c r="I23" s="195" t="s">
        <v>321</v>
      </c>
    </row>
    <row r="24" spans="1:16" ht="16" thickBot="1" x14ac:dyDescent="0.3">
      <c r="A24" s="158"/>
      <c r="B24" s="398"/>
      <c r="C24" s="198"/>
      <c r="D24" s="301"/>
      <c r="E24" s="301"/>
      <c r="F24" s="301"/>
      <c r="G24" s="301"/>
      <c r="H24" s="301"/>
      <c r="I24" s="259"/>
    </row>
    <row r="25" spans="1:16" ht="18.5" thickBot="1" x14ac:dyDescent="0.4">
      <c r="A25" s="74"/>
      <c r="B25" s="402" t="s">
        <v>395</v>
      </c>
      <c r="C25" s="335" t="s">
        <v>2</v>
      </c>
      <c r="D25" s="336"/>
      <c r="E25" s="336"/>
      <c r="F25" s="406"/>
      <c r="G25" s="336"/>
      <c r="H25" s="336"/>
      <c r="I25" s="337"/>
      <c r="J25" s="256"/>
      <c r="K25" s="256"/>
      <c r="L25" s="256"/>
      <c r="M25" s="256"/>
      <c r="N25" s="257"/>
      <c r="O25" s="256"/>
      <c r="P25" s="256"/>
    </row>
    <row r="26" spans="1:16" ht="32" thickTop="1" thickBot="1" x14ac:dyDescent="0.4">
      <c r="A26" s="372" t="str">
        <f>B16</f>
        <v>Special Study #1 - insert name, if there is a special study</v>
      </c>
      <c r="B26" s="422" t="s">
        <v>387</v>
      </c>
      <c r="C26" s="345">
        <f>'Q4 Expenditures'!N32</f>
        <v>0</v>
      </c>
      <c r="D26" s="350">
        <f>'Inv5'!D26</f>
        <v>0</v>
      </c>
      <c r="E26" s="409">
        <f>'Inv6'!E26</f>
        <v>0</v>
      </c>
      <c r="F26" s="407"/>
      <c r="G26" s="124" t="e">
        <f>H26/I26</f>
        <v>#DIV/0!</v>
      </c>
      <c r="H26" s="214">
        <f>SUM(C26:F26)</f>
        <v>0</v>
      </c>
      <c r="I26" s="126">
        <f>F16</f>
        <v>0</v>
      </c>
    </row>
    <row r="27" spans="1:16" ht="63" thickTop="1" thickBot="1" x14ac:dyDescent="0.4">
      <c r="A27" s="371" t="str">
        <f>B17</f>
        <v xml:space="preserve"> </v>
      </c>
      <c r="B27" s="422" t="s">
        <v>388</v>
      </c>
      <c r="C27" s="345">
        <f>'Q4 Expenditures'!N33</f>
        <v>0</v>
      </c>
      <c r="D27" s="350">
        <f>'Inv5'!D27</f>
        <v>0</v>
      </c>
      <c r="E27" s="409">
        <f>'Inv6'!E27</f>
        <v>0</v>
      </c>
      <c r="F27" s="407"/>
      <c r="G27" s="124" t="e">
        <f>H27/I27</f>
        <v>#DIV/0!</v>
      </c>
      <c r="H27" s="214">
        <f>SUM(C27:F27)</f>
        <v>0</v>
      </c>
      <c r="I27" s="126">
        <f>'PWP &amp; Amendments'!W33</f>
        <v>0</v>
      </c>
    </row>
    <row r="28" spans="1:16" ht="16" thickBot="1" x14ac:dyDescent="0.4">
      <c r="B28" s="103" t="s">
        <v>19</v>
      </c>
      <c r="C28" s="13">
        <f>SUM(C26:C27)</f>
        <v>0</v>
      </c>
      <c r="D28" s="125">
        <f>SUM(D26:D27)</f>
        <v>0</v>
      </c>
      <c r="E28" s="125">
        <f>SUM(E26:E27)</f>
        <v>0</v>
      </c>
      <c r="F28" s="408">
        <f>SUM(F26:F27)</f>
        <v>0</v>
      </c>
      <c r="G28" s="3" t="e">
        <f>H28/I28</f>
        <v>#DIV/0!</v>
      </c>
      <c r="H28" s="70">
        <f>SUM(C28:F28)</f>
        <v>0</v>
      </c>
      <c r="I28" s="126">
        <f>SUM(I26:I27)</f>
        <v>0</v>
      </c>
    </row>
    <row r="29" spans="1:16" ht="19.25" customHeight="1" thickBot="1" x14ac:dyDescent="0.3">
      <c r="B29" s="103" t="s">
        <v>335</v>
      </c>
      <c r="C29" s="72">
        <f>C28*E14</f>
        <v>0</v>
      </c>
      <c r="D29" s="123">
        <f>D28*E14</f>
        <v>0</v>
      </c>
      <c r="E29" s="123">
        <f>E28*E14</f>
        <v>0</v>
      </c>
      <c r="F29" s="123">
        <f>F28*0.8</f>
        <v>0</v>
      </c>
      <c r="G29" s="106"/>
      <c r="H29" s="123">
        <f>SUM(H28*0.8)</f>
        <v>0</v>
      </c>
      <c r="I29" s="127">
        <f>I28*0.8</f>
        <v>0</v>
      </c>
    </row>
    <row r="30" spans="1:16" ht="16" thickBot="1" x14ac:dyDescent="0.3">
      <c r="B30" s="103" t="s">
        <v>336</v>
      </c>
      <c r="C30" s="179">
        <f>C28*D14</f>
        <v>0</v>
      </c>
      <c r="D30" s="176">
        <f>D28*D14</f>
        <v>0</v>
      </c>
      <c r="E30" s="176">
        <f>E28*D14</f>
        <v>0</v>
      </c>
      <c r="F30" s="176">
        <f>F28*D14</f>
        <v>0</v>
      </c>
      <c r="G30" s="177"/>
      <c r="H30" s="176">
        <f>H28*D14</f>
        <v>0</v>
      </c>
      <c r="I30" s="178">
        <f>D18</f>
        <v>0</v>
      </c>
    </row>
    <row r="31" spans="1:16" ht="15.5" x14ac:dyDescent="0.25">
      <c r="B31" s="185" t="s">
        <v>20</v>
      </c>
      <c r="C31" s="179">
        <f>C14*C28</f>
        <v>0</v>
      </c>
      <c r="D31" s="176">
        <f>C14*D28</f>
        <v>0</v>
      </c>
      <c r="E31" s="176">
        <f>C14*E28</f>
        <v>0</v>
      </c>
      <c r="F31" s="176">
        <f>C14*F28</f>
        <v>0</v>
      </c>
      <c r="G31" s="177"/>
      <c r="H31" s="176">
        <f>H28*C14</f>
        <v>0</v>
      </c>
      <c r="I31" s="348">
        <f>C18</f>
        <v>0</v>
      </c>
    </row>
    <row r="32" spans="1:16" ht="20.5" thickBot="1" x14ac:dyDescent="0.3">
      <c r="B32" s="186" t="s">
        <v>400</v>
      </c>
      <c r="C32" s="364"/>
      <c r="D32" s="383"/>
      <c r="E32" s="383"/>
      <c r="F32" s="349">
        <f>SUM(F29:F30)</f>
        <v>0</v>
      </c>
      <c r="G32" s="184"/>
      <c r="H32" s="333"/>
      <c r="I32" s="358"/>
    </row>
    <row r="33" spans="2:9" ht="31.5" thickBot="1" x14ac:dyDescent="0.3">
      <c r="B33" s="344" t="s">
        <v>398</v>
      </c>
      <c r="C33" s="365"/>
      <c r="D33" s="343"/>
      <c r="E33" s="343"/>
      <c r="F33" s="343"/>
      <c r="G33" s="341"/>
      <c r="H33" s="123">
        <f>SUM(H29:H30)</f>
        <v>0</v>
      </c>
      <c r="I33" s="342"/>
    </row>
    <row r="34" spans="2:9" ht="17" thickBot="1" x14ac:dyDescent="0.3">
      <c r="B34" s="209" t="s">
        <v>342</v>
      </c>
      <c r="C34" s="366">
        <f>C28</f>
        <v>0</v>
      </c>
      <c r="D34" s="251">
        <f>D28</f>
        <v>0</v>
      </c>
      <c r="E34" s="251">
        <f>E28</f>
        <v>0</v>
      </c>
      <c r="F34" s="251">
        <f>F28</f>
        <v>0</v>
      </c>
      <c r="G34" s="338" t="e">
        <f>H28/I28</f>
        <v>#DIV/0!</v>
      </c>
      <c r="H34" s="251">
        <f>H28</f>
        <v>0</v>
      </c>
      <c r="I34" s="254">
        <f>I28</f>
        <v>0</v>
      </c>
    </row>
  </sheetData>
  <sheetProtection algorithmName="SHA-512" hashValue="NB9u7Mxx1MyEVNIJbUarhHVHRpw9gdIroOTrJh9GmUvCM3+nV6q/ruAm/n0RjVZ3g9EFXUV6WyR1Dk4JESIeoA==" saltValue="GAeqj42KIP8B6CvF+A2alA==" spinCount="100000" sheet="1" selectLockedCells="1"/>
  <mergeCells count="11">
    <mergeCell ref="D2:E2"/>
    <mergeCell ref="A18:B18"/>
    <mergeCell ref="C12:F12"/>
    <mergeCell ref="C4:E4"/>
    <mergeCell ref="I11:P11"/>
    <mergeCell ref="B8:F8"/>
    <mergeCell ref="B9:F9"/>
    <mergeCell ref="B10:F10"/>
    <mergeCell ref="A11:G11"/>
    <mergeCell ref="A12:A13"/>
    <mergeCell ref="B12:B13"/>
  </mergeCells>
  <pageMargins left="0.5" right="0.25" top="0.75" bottom="0.75" header="0.3" footer="0.3"/>
  <pageSetup scale="41"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4"/>
  <sheetViews>
    <sheetView workbookViewId="0">
      <selection activeCell="S14" sqref="S14"/>
    </sheetView>
  </sheetViews>
  <sheetFormatPr defaultColWidth="9.1796875" defaultRowHeight="12.5" x14ac:dyDescent="0.25"/>
  <cols>
    <col min="1" max="1" width="4" customWidth="1"/>
    <col min="2" max="2" width="6.26953125" bestFit="1" customWidth="1"/>
    <col min="3" max="3" width="8" customWidth="1"/>
    <col min="4" max="4" width="2.7265625" customWidth="1"/>
    <col min="5" max="5" width="5.81640625" customWidth="1"/>
  </cols>
  <sheetData>
    <row r="1" spans="1:9" ht="17.5" x14ac:dyDescent="0.35">
      <c r="A1" s="462" t="s">
        <v>110</v>
      </c>
      <c r="B1" s="130"/>
    </row>
    <row r="3" spans="1:9" ht="17.5" x14ac:dyDescent="0.35">
      <c r="A3" s="131" t="s">
        <v>2</v>
      </c>
      <c r="B3" s="131"/>
      <c r="C3" s="131"/>
      <c r="D3" s="131"/>
      <c r="E3" s="131"/>
      <c r="F3" s="131"/>
    </row>
    <row r="4" spans="1:9" ht="16.5" x14ac:dyDescent="0.35">
      <c r="B4" s="132" t="s">
        <v>32</v>
      </c>
      <c r="C4" s="133" t="s">
        <v>3</v>
      </c>
      <c r="D4" s="132"/>
      <c r="E4" s="132"/>
      <c r="F4" s="132"/>
      <c r="G4" s="134"/>
      <c r="H4" s="55"/>
    </row>
    <row r="5" spans="1:9" ht="16.5" x14ac:dyDescent="0.35">
      <c r="A5" s="135"/>
      <c r="B5" s="135"/>
      <c r="C5" s="136" t="s">
        <v>31</v>
      </c>
      <c r="D5" s="133" t="s">
        <v>23</v>
      </c>
      <c r="E5" s="135"/>
      <c r="F5" s="135"/>
    </row>
    <row r="6" spans="1:9" ht="14" x14ac:dyDescent="0.3">
      <c r="A6" s="135"/>
      <c r="B6" s="135"/>
      <c r="E6" s="137" t="s">
        <v>70</v>
      </c>
      <c r="F6" s="138"/>
      <c r="G6" s="138"/>
      <c r="H6" s="138"/>
      <c r="I6" s="138"/>
    </row>
    <row r="7" spans="1:9" ht="14" x14ac:dyDescent="0.3">
      <c r="E7" s="139" t="s">
        <v>72</v>
      </c>
      <c r="F7" s="138"/>
      <c r="G7" s="138"/>
      <c r="H7" s="138"/>
      <c r="I7" s="138"/>
    </row>
    <row r="8" spans="1:9" ht="14" x14ac:dyDescent="0.3">
      <c r="E8" s="137" t="s">
        <v>73</v>
      </c>
      <c r="F8" s="138"/>
      <c r="G8" s="138"/>
      <c r="H8" s="138"/>
      <c r="I8" s="138"/>
    </row>
    <row r="9" spans="1:9" ht="14" x14ac:dyDescent="0.3">
      <c r="E9" s="137" t="s">
        <v>74</v>
      </c>
      <c r="F9" s="138"/>
      <c r="G9" s="138"/>
      <c r="H9" s="138"/>
      <c r="I9" s="138"/>
    </row>
    <row r="10" spans="1:9" ht="14" x14ac:dyDescent="0.3">
      <c r="E10" s="137" t="s">
        <v>75</v>
      </c>
      <c r="F10" s="138"/>
      <c r="G10" s="138"/>
      <c r="H10" s="138"/>
      <c r="I10" s="138"/>
    </row>
    <row r="11" spans="1:9" ht="16.5" x14ac:dyDescent="0.35">
      <c r="C11" s="140"/>
    </row>
    <row r="12" spans="1:9" ht="15.5" x14ac:dyDescent="0.35">
      <c r="C12" s="141" t="s">
        <v>33</v>
      </c>
      <c r="D12" s="142" t="s">
        <v>24</v>
      </c>
    </row>
    <row r="13" spans="1:9" ht="14" x14ac:dyDescent="0.3">
      <c r="E13" s="137" t="s">
        <v>71</v>
      </c>
    </row>
    <row r="14" spans="1:9" ht="14" x14ac:dyDescent="0.3">
      <c r="E14" s="137" t="s">
        <v>74</v>
      </c>
    </row>
    <row r="15" spans="1:9" ht="14" x14ac:dyDescent="0.3">
      <c r="E15" s="137" t="s">
        <v>76</v>
      </c>
    </row>
    <row r="16" spans="1:9" ht="14" x14ac:dyDescent="0.3">
      <c r="E16" s="137" t="s">
        <v>77</v>
      </c>
    </row>
    <row r="17" spans="1:6" ht="14" x14ac:dyDescent="0.3">
      <c r="E17" s="137" t="s">
        <v>78</v>
      </c>
    </row>
    <row r="18" spans="1:6" ht="16.5" x14ac:dyDescent="0.35">
      <c r="C18" s="140"/>
      <c r="D18" s="101"/>
    </row>
    <row r="19" spans="1:6" ht="15.5" x14ac:dyDescent="0.35">
      <c r="C19" s="141" t="s">
        <v>34</v>
      </c>
      <c r="D19" s="142" t="s">
        <v>25</v>
      </c>
    </row>
    <row r="20" spans="1:6" ht="14" x14ac:dyDescent="0.3">
      <c r="E20" s="137" t="s">
        <v>79</v>
      </c>
    </row>
    <row r="21" spans="1:6" ht="14" x14ac:dyDescent="0.3">
      <c r="E21" s="137" t="s">
        <v>80</v>
      </c>
    </row>
    <row r="22" spans="1:6" ht="14" x14ac:dyDescent="0.3">
      <c r="E22" s="137" t="s">
        <v>81</v>
      </c>
    </row>
    <row r="23" spans="1:6" ht="16.5" x14ac:dyDescent="0.35">
      <c r="C23" s="140"/>
      <c r="D23" s="101"/>
    </row>
    <row r="24" spans="1:6" ht="15.5" x14ac:dyDescent="0.35">
      <c r="C24" s="141" t="s">
        <v>107</v>
      </c>
      <c r="D24" s="143" t="s">
        <v>14</v>
      </c>
    </row>
    <row r="25" spans="1:6" ht="14" x14ac:dyDescent="0.3">
      <c r="E25" s="137" t="s">
        <v>99</v>
      </c>
    </row>
    <row r="26" spans="1:6" ht="14" x14ac:dyDescent="0.3">
      <c r="E26" s="137" t="s">
        <v>100</v>
      </c>
    </row>
    <row r="27" spans="1:6" ht="14" x14ac:dyDescent="0.3">
      <c r="E27" s="137" t="s">
        <v>101</v>
      </c>
    </row>
    <row r="28" spans="1:6" ht="14" x14ac:dyDescent="0.3">
      <c r="E28" s="137" t="s">
        <v>102</v>
      </c>
    </row>
    <row r="30" spans="1:6" ht="18" x14ac:dyDescent="0.4">
      <c r="A30" s="131" t="s">
        <v>4</v>
      </c>
      <c r="B30" s="131"/>
      <c r="C30" s="144"/>
      <c r="D30" s="144"/>
      <c r="E30" s="144"/>
      <c r="F30" s="144"/>
    </row>
    <row r="31" spans="1:6" ht="16.5" x14ac:dyDescent="0.35">
      <c r="B31" s="68" t="s">
        <v>35</v>
      </c>
      <c r="C31" s="101" t="s">
        <v>5</v>
      </c>
    </row>
    <row r="32" spans="1:6" ht="15.5" x14ac:dyDescent="0.35">
      <c r="C32" s="136" t="s">
        <v>36</v>
      </c>
      <c r="D32" s="145" t="s">
        <v>6</v>
      </c>
      <c r="E32" s="135"/>
      <c r="F32" s="135"/>
    </row>
    <row r="33" spans="3:6" ht="14" x14ac:dyDescent="0.3">
      <c r="E33" s="146" t="s">
        <v>82</v>
      </c>
      <c r="F33" s="135"/>
    </row>
    <row r="34" spans="3:6" ht="14" x14ac:dyDescent="0.3">
      <c r="E34" s="146" t="s">
        <v>83</v>
      </c>
      <c r="F34" s="135"/>
    </row>
    <row r="35" spans="3:6" x14ac:dyDescent="0.25">
      <c r="C35" s="135"/>
      <c r="D35" s="135"/>
      <c r="E35" s="135"/>
      <c r="F35" s="135"/>
    </row>
    <row r="36" spans="3:6" ht="15.5" x14ac:dyDescent="0.35">
      <c r="C36" s="136" t="s">
        <v>1</v>
      </c>
      <c r="D36" s="145" t="s">
        <v>7</v>
      </c>
      <c r="E36" s="135"/>
      <c r="F36" s="135"/>
    </row>
    <row r="37" spans="3:6" ht="14" x14ac:dyDescent="0.3">
      <c r="E37" s="146" t="s">
        <v>84</v>
      </c>
      <c r="F37" s="135"/>
    </row>
    <row r="38" spans="3:6" ht="14" x14ac:dyDescent="0.3">
      <c r="E38" s="146" t="s">
        <v>85</v>
      </c>
      <c r="F38" s="135"/>
    </row>
    <row r="39" spans="3:6" ht="14" x14ac:dyDescent="0.3">
      <c r="E39" s="146" t="s">
        <v>86</v>
      </c>
      <c r="F39" s="135"/>
    </row>
    <row r="40" spans="3:6" ht="16.5" x14ac:dyDescent="0.35">
      <c r="C40" s="147"/>
      <c r="D40" s="135"/>
      <c r="E40" s="135"/>
      <c r="F40" s="135"/>
    </row>
    <row r="41" spans="3:6" ht="15.5" x14ac:dyDescent="0.35">
      <c r="C41" s="136" t="s">
        <v>37</v>
      </c>
      <c r="D41" s="145" t="s">
        <v>8</v>
      </c>
      <c r="E41" s="135"/>
      <c r="F41" s="135"/>
    </row>
    <row r="42" spans="3:6" ht="14" x14ac:dyDescent="0.3">
      <c r="E42" s="146" t="s">
        <v>87</v>
      </c>
      <c r="F42" s="135"/>
    </row>
    <row r="43" spans="3:6" ht="14" x14ac:dyDescent="0.3">
      <c r="E43" s="146" t="s">
        <v>88</v>
      </c>
      <c r="F43" s="135"/>
    </row>
    <row r="44" spans="3:6" x14ac:dyDescent="0.25">
      <c r="C44" s="135"/>
      <c r="D44" s="135"/>
      <c r="E44" s="135"/>
      <c r="F44" s="135"/>
    </row>
    <row r="45" spans="3:6" ht="15.5" x14ac:dyDescent="0.35">
      <c r="C45" s="136" t="s">
        <v>38</v>
      </c>
      <c r="D45" s="145" t="s">
        <v>9</v>
      </c>
      <c r="E45" s="135"/>
      <c r="F45" s="135"/>
    </row>
    <row r="46" spans="3:6" ht="14" x14ac:dyDescent="0.3">
      <c r="E46" s="146" t="s">
        <v>89</v>
      </c>
      <c r="F46" s="135"/>
    </row>
    <row r="47" spans="3:6" ht="14" x14ac:dyDescent="0.3">
      <c r="E47" s="146" t="s">
        <v>90</v>
      </c>
      <c r="F47" s="135"/>
    </row>
    <row r="48" spans="3:6" x14ac:dyDescent="0.25">
      <c r="C48" s="135"/>
      <c r="D48" s="135"/>
      <c r="E48" s="135"/>
      <c r="F48" s="135"/>
    </row>
    <row r="49" spans="1:6" ht="15.5" x14ac:dyDescent="0.35">
      <c r="C49" s="136" t="s">
        <v>39</v>
      </c>
      <c r="D49" s="145" t="s">
        <v>10</v>
      </c>
      <c r="E49" s="135"/>
      <c r="F49" s="135"/>
    </row>
    <row r="50" spans="1:6" ht="14" x14ac:dyDescent="0.3">
      <c r="E50" s="146" t="s">
        <v>91</v>
      </c>
      <c r="F50" s="135"/>
    </row>
    <row r="51" spans="1:6" ht="14" x14ac:dyDescent="0.3">
      <c r="E51" s="146" t="s">
        <v>92</v>
      </c>
      <c r="F51" s="135"/>
    </row>
    <row r="52" spans="1:6" ht="14" x14ac:dyDescent="0.3">
      <c r="E52" s="146" t="s">
        <v>93</v>
      </c>
      <c r="F52" s="135"/>
    </row>
    <row r="54" spans="1:6" ht="16.5" x14ac:dyDescent="0.35">
      <c r="B54" s="132" t="s">
        <v>40</v>
      </c>
      <c r="C54" s="133" t="s">
        <v>58</v>
      </c>
      <c r="D54" s="135"/>
    </row>
    <row r="55" spans="1:6" ht="14" x14ac:dyDescent="0.3">
      <c r="A55" s="135"/>
      <c r="B55" s="135"/>
      <c r="E55" s="148" t="s">
        <v>57</v>
      </c>
    </row>
    <row r="56" spans="1:6" x14ac:dyDescent="0.25">
      <c r="A56" s="135"/>
      <c r="B56" s="135"/>
      <c r="C56" s="135"/>
      <c r="D56" s="135"/>
    </row>
    <row r="57" spans="1:6" ht="16.5" x14ac:dyDescent="0.35">
      <c r="B57" s="132" t="s">
        <v>42</v>
      </c>
      <c r="C57" s="133" t="s">
        <v>56</v>
      </c>
      <c r="D57" s="135"/>
    </row>
    <row r="58" spans="1:6" ht="15.5" x14ac:dyDescent="0.35">
      <c r="A58" s="135"/>
      <c r="B58" s="135"/>
      <c r="C58" s="136" t="s">
        <v>43</v>
      </c>
      <c r="D58" s="145" t="s">
        <v>11</v>
      </c>
    </row>
    <row r="59" spans="1:6" ht="16.5" x14ac:dyDescent="0.35">
      <c r="A59" s="135"/>
      <c r="B59" s="135"/>
      <c r="C59" s="132"/>
      <c r="D59" s="149"/>
    </row>
    <row r="60" spans="1:6" ht="15.5" x14ac:dyDescent="0.35">
      <c r="A60" s="135"/>
      <c r="B60" s="135"/>
      <c r="C60" s="136" t="s">
        <v>44</v>
      </c>
      <c r="D60" s="145" t="s">
        <v>30</v>
      </c>
    </row>
    <row r="61" spans="1:6" ht="14" x14ac:dyDescent="0.3">
      <c r="A61" s="135"/>
      <c r="B61" s="135"/>
      <c r="E61" s="146" t="s">
        <v>94</v>
      </c>
    </row>
    <row r="62" spans="1:6" ht="14" x14ac:dyDescent="0.3">
      <c r="A62" s="135"/>
      <c r="B62" s="135"/>
      <c r="E62" s="146" t="s">
        <v>95</v>
      </c>
    </row>
    <row r="63" spans="1:6" ht="14" x14ac:dyDescent="0.3">
      <c r="A63" s="135"/>
      <c r="B63" s="135"/>
      <c r="E63" s="146" t="s">
        <v>96</v>
      </c>
    </row>
    <row r="64" spans="1:6" ht="14" x14ac:dyDescent="0.3">
      <c r="A64" s="135"/>
      <c r="B64" s="135"/>
      <c r="E64" s="146" t="s">
        <v>97</v>
      </c>
    </row>
    <row r="65" spans="1:6" ht="14" x14ac:dyDescent="0.3">
      <c r="A65" s="135"/>
      <c r="B65" s="135"/>
      <c r="E65" s="148" t="s">
        <v>98</v>
      </c>
    </row>
    <row r="67" spans="1:6" ht="16.5" x14ac:dyDescent="0.35">
      <c r="B67" s="132" t="s">
        <v>45</v>
      </c>
      <c r="C67" s="133" t="s">
        <v>12</v>
      </c>
      <c r="D67" s="135"/>
    </row>
    <row r="68" spans="1:6" ht="15.5" x14ac:dyDescent="0.35">
      <c r="A68" s="135"/>
      <c r="B68" s="135"/>
      <c r="C68" s="136" t="s">
        <v>46</v>
      </c>
      <c r="D68" s="145" t="s">
        <v>27</v>
      </c>
    </row>
    <row r="69" spans="1:6" x14ac:dyDescent="0.25">
      <c r="A69" s="135"/>
      <c r="B69" s="135"/>
      <c r="C69" s="135"/>
      <c r="D69" s="135"/>
    </row>
    <row r="70" spans="1:6" ht="15.5" x14ac:dyDescent="0.35">
      <c r="A70" s="135"/>
      <c r="B70" s="135"/>
      <c r="C70" s="136" t="s">
        <v>47</v>
      </c>
      <c r="D70" s="145" t="s">
        <v>230</v>
      </c>
    </row>
    <row r="72" spans="1:6" ht="17.5" x14ac:dyDescent="0.35">
      <c r="A72" s="131" t="s">
        <v>13</v>
      </c>
      <c r="B72" s="131"/>
      <c r="C72" s="132"/>
      <c r="D72" s="132"/>
      <c r="E72" s="132"/>
      <c r="F72" s="132"/>
    </row>
    <row r="73" spans="1:6" ht="16.5" x14ac:dyDescent="0.35">
      <c r="B73" s="132" t="s">
        <v>48</v>
      </c>
      <c r="C73" s="133" t="s">
        <v>28</v>
      </c>
      <c r="D73" s="4"/>
      <c r="E73" s="4"/>
      <c r="F73" s="150"/>
    </row>
    <row r="74" spans="1:6" ht="16.5" x14ac:dyDescent="0.35">
      <c r="A74" s="135"/>
      <c r="B74" s="135"/>
      <c r="C74" s="136" t="s">
        <v>49</v>
      </c>
      <c r="D74" s="145" t="s">
        <v>26</v>
      </c>
      <c r="E74" s="151"/>
      <c r="F74" s="151"/>
    </row>
    <row r="75" spans="1:6" ht="14" x14ac:dyDescent="0.3">
      <c r="E75" s="146" t="s">
        <v>103</v>
      </c>
    </row>
    <row r="76" spans="1:6" ht="14" x14ac:dyDescent="0.3">
      <c r="E76" s="146" t="s">
        <v>104</v>
      </c>
    </row>
    <row r="77" spans="1:6" ht="14" x14ac:dyDescent="0.3">
      <c r="E77" s="146" t="s">
        <v>105</v>
      </c>
    </row>
    <row r="78" spans="1:6" x14ac:dyDescent="0.25">
      <c r="C78" s="135"/>
      <c r="D78" s="135"/>
      <c r="E78" s="135"/>
    </row>
    <row r="79" spans="1:6" ht="15.5" x14ac:dyDescent="0.35">
      <c r="C79" s="136" t="s">
        <v>50</v>
      </c>
      <c r="D79" s="145" t="s">
        <v>29</v>
      </c>
      <c r="E79" s="135"/>
    </row>
    <row r="80" spans="1:6" ht="14" x14ac:dyDescent="0.3">
      <c r="E80" s="146" t="s">
        <v>108</v>
      </c>
    </row>
    <row r="81" spans="1:6" ht="14" x14ac:dyDescent="0.3">
      <c r="E81" s="146" t="s">
        <v>109</v>
      </c>
    </row>
    <row r="82" spans="1:6" ht="14" x14ac:dyDescent="0.3">
      <c r="E82" s="146" t="s">
        <v>106</v>
      </c>
    </row>
    <row r="83" spans="1:6" x14ac:dyDescent="0.25">
      <c r="C83" s="135"/>
      <c r="D83" s="135"/>
      <c r="E83" s="135"/>
    </row>
    <row r="84" spans="1:6" ht="15.5" x14ac:dyDescent="0.35">
      <c r="C84" s="136" t="s">
        <v>51</v>
      </c>
      <c r="D84" s="145" t="s">
        <v>232</v>
      </c>
      <c r="E84" s="135"/>
    </row>
    <row r="85" spans="1:6" x14ac:dyDescent="0.25">
      <c r="C85" s="135"/>
      <c r="D85" s="135"/>
      <c r="E85" s="135"/>
    </row>
    <row r="86" spans="1:6" ht="17.5" x14ac:dyDescent="0.35">
      <c r="A86" s="131" t="s">
        <v>128</v>
      </c>
      <c r="C86" s="135"/>
      <c r="D86" s="135"/>
      <c r="E86" s="135"/>
    </row>
    <row r="87" spans="1:6" ht="16.5" x14ac:dyDescent="0.35">
      <c r="B87" s="132" t="s">
        <v>111</v>
      </c>
      <c r="C87" s="133" t="s">
        <v>193</v>
      </c>
    </row>
    <row r="88" spans="1:6" ht="15.5" x14ac:dyDescent="0.35">
      <c r="C88" s="142" t="s">
        <v>112</v>
      </c>
      <c r="D88" s="142" t="s">
        <v>136</v>
      </c>
    </row>
    <row r="89" spans="1:6" ht="14" x14ac:dyDescent="0.3">
      <c r="E89" s="138" t="s">
        <v>233</v>
      </c>
    </row>
    <row r="90" spans="1:6" ht="14" x14ac:dyDescent="0.3">
      <c r="E90" s="138"/>
      <c r="F90" t="s">
        <v>246</v>
      </c>
    </row>
    <row r="91" spans="1:6" ht="14" x14ac:dyDescent="0.3">
      <c r="E91" s="138"/>
      <c r="F91" t="s">
        <v>247</v>
      </c>
    </row>
    <row r="92" spans="1:6" ht="14" x14ac:dyDescent="0.3">
      <c r="E92" s="138"/>
      <c r="F92" t="s">
        <v>248</v>
      </c>
    </row>
    <row r="93" spans="1:6" ht="14" x14ac:dyDescent="0.3">
      <c r="E93" s="138"/>
      <c r="F93" t="s">
        <v>249</v>
      </c>
    </row>
    <row r="94" spans="1:6" ht="14" x14ac:dyDescent="0.3">
      <c r="E94" s="138"/>
      <c r="F94" t="s">
        <v>250</v>
      </c>
    </row>
    <row r="95" spans="1:6" ht="14" x14ac:dyDescent="0.3">
      <c r="E95" s="138"/>
      <c r="F95" t="s">
        <v>251</v>
      </c>
    </row>
    <row r="96" spans="1:6" ht="14" x14ac:dyDescent="0.3">
      <c r="E96" s="138"/>
      <c r="F96" t="s">
        <v>252</v>
      </c>
    </row>
    <row r="97" spans="5:6" x14ac:dyDescent="0.25">
      <c r="F97" t="s">
        <v>253</v>
      </c>
    </row>
    <row r="98" spans="5:6" ht="14" x14ac:dyDescent="0.3">
      <c r="E98" s="152" t="s">
        <v>254</v>
      </c>
    </row>
    <row r="99" spans="5:6" x14ac:dyDescent="0.25">
      <c r="F99" t="s">
        <v>255</v>
      </c>
    </row>
    <row r="100" spans="5:6" x14ac:dyDescent="0.25">
      <c r="F100" t="s">
        <v>256</v>
      </c>
    </row>
    <row r="101" spans="5:6" ht="14" x14ac:dyDescent="0.3">
      <c r="E101" s="152" t="s">
        <v>257</v>
      </c>
    </row>
    <row r="102" spans="5:6" x14ac:dyDescent="0.25">
      <c r="F102" t="s">
        <v>258</v>
      </c>
    </row>
    <row r="103" spans="5:6" x14ac:dyDescent="0.25">
      <c r="F103" t="s">
        <v>259</v>
      </c>
    </row>
    <row r="104" spans="5:6" x14ac:dyDescent="0.25">
      <c r="F104" t="s">
        <v>260</v>
      </c>
    </row>
    <row r="105" spans="5:6" x14ac:dyDescent="0.25">
      <c r="F105" t="s">
        <v>261</v>
      </c>
    </row>
    <row r="106" spans="5:6" x14ac:dyDescent="0.25">
      <c r="F106" t="s">
        <v>262</v>
      </c>
    </row>
    <row r="107" spans="5:6" x14ac:dyDescent="0.25">
      <c r="F107" t="s">
        <v>263</v>
      </c>
    </row>
    <row r="108" spans="5:6" x14ac:dyDescent="0.25">
      <c r="F108" t="s">
        <v>264</v>
      </c>
    </row>
    <row r="109" spans="5:6" x14ac:dyDescent="0.25">
      <c r="F109" t="s">
        <v>265</v>
      </c>
    </row>
    <row r="110" spans="5:6" ht="14" x14ac:dyDescent="0.3">
      <c r="E110" s="152" t="s">
        <v>266</v>
      </c>
    </row>
    <row r="111" spans="5:6" ht="14" x14ac:dyDescent="0.3">
      <c r="E111" s="152"/>
      <c r="F111" t="s">
        <v>267</v>
      </c>
    </row>
    <row r="112" spans="5:6" ht="14" x14ac:dyDescent="0.3">
      <c r="E112" s="152"/>
      <c r="F112" t="s">
        <v>268</v>
      </c>
    </row>
    <row r="113" spans="5:6" ht="14" x14ac:dyDescent="0.3">
      <c r="E113" s="152" t="s">
        <v>269</v>
      </c>
    </row>
    <row r="114" spans="5:6" ht="14" x14ac:dyDescent="0.3">
      <c r="E114" s="152"/>
      <c r="F114" t="s">
        <v>285</v>
      </c>
    </row>
    <row r="115" spans="5:6" ht="14" x14ac:dyDescent="0.3">
      <c r="E115" s="152"/>
      <c r="F115" t="s">
        <v>286</v>
      </c>
    </row>
    <row r="116" spans="5:6" ht="14" x14ac:dyDescent="0.3">
      <c r="E116" s="152"/>
      <c r="F116" t="s">
        <v>287</v>
      </c>
    </row>
    <row r="117" spans="5:6" ht="14" x14ac:dyDescent="0.3">
      <c r="E117" s="152"/>
      <c r="F117" t="s">
        <v>288</v>
      </c>
    </row>
    <row r="118" spans="5:6" ht="14" x14ac:dyDescent="0.3">
      <c r="E118" s="152"/>
      <c r="F118" t="s">
        <v>289</v>
      </c>
    </row>
    <row r="119" spans="5:6" ht="14" x14ac:dyDescent="0.3">
      <c r="E119" s="152"/>
      <c r="F119" t="s">
        <v>290</v>
      </c>
    </row>
    <row r="120" spans="5:6" ht="14" x14ac:dyDescent="0.3">
      <c r="E120" s="152"/>
      <c r="F120" t="s">
        <v>265</v>
      </c>
    </row>
    <row r="121" spans="5:6" ht="14" x14ac:dyDescent="0.3">
      <c r="E121" s="152"/>
      <c r="F121" t="s">
        <v>291</v>
      </c>
    </row>
    <row r="122" spans="5:6" ht="14" x14ac:dyDescent="0.3">
      <c r="E122" s="152" t="s">
        <v>270</v>
      </c>
    </row>
    <row r="123" spans="5:6" ht="14" x14ac:dyDescent="0.3">
      <c r="E123" s="152"/>
      <c r="F123" t="s">
        <v>283</v>
      </c>
    </row>
    <row r="124" spans="5:6" ht="14" x14ac:dyDescent="0.3">
      <c r="E124" s="152"/>
      <c r="F124" t="s">
        <v>284</v>
      </c>
    </row>
    <row r="125" spans="5:6" ht="14" x14ac:dyDescent="0.3">
      <c r="E125" s="152" t="s">
        <v>271</v>
      </c>
    </row>
    <row r="126" spans="5:6" ht="14" x14ac:dyDescent="0.3">
      <c r="E126" s="152"/>
      <c r="F126" t="s">
        <v>277</v>
      </c>
    </row>
    <row r="127" spans="5:6" ht="14" x14ac:dyDescent="0.3">
      <c r="E127" s="152"/>
      <c r="F127" t="s">
        <v>278</v>
      </c>
    </row>
    <row r="128" spans="5:6" ht="14" x14ac:dyDescent="0.3">
      <c r="E128" s="152"/>
      <c r="F128" t="s">
        <v>279</v>
      </c>
    </row>
    <row r="129" spans="3:6" ht="14" x14ac:dyDescent="0.3">
      <c r="E129" s="152"/>
      <c r="F129" t="s">
        <v>280</v>
      </c>
    </row>
    <row r="130" spans="3:6" ht="14" x14ac:dyDescent="0.3">
      <c r="E130" s="152"/>
      <c r="F130" t="s">
        <v>281</v>
      </c>
    </row>
    <row r="131" spans="3:6" ht="14" x14ac:dyDescent="0.3">
      <c r="E131" s="152"/>
      <c r="F131" t="s">
        <v>282</v>
      </c>
    </row>
    <row r="132" spans="3:6" ht="14" x14ac:dyDescent="0.3">
      <c r="E132" s="152" t="s">
        <v>272</v>
      </c>
    </row>
    <row r="133" spans="3:6" ht="14" x14ac:dyDescent="0.3">
      <c r="E133" s="152"/>
      <c r="F133" t="s">
        <v>272</v>
      </c>
    </row>
    <row r="134" spans="3:6" ht="14" x14ac:dyDescent="0.3">
      <c r="E134" s="152"/>
      <c r="F134" t="s">
        <v>273</v>
      </c>
    </row>
    <row r="135" spans="3:6" ht="14" x14ac:dyDescent="0.3">
      <c r="E135" s="152"/>
      <c r="F135" t="s">
        <v>274</v>
      </c>
    </row>
    <row r="136" spans="3:6" ht="14" x14ac:dyDescent="0.3">
      <c r="E136" s="152"/>
      <c r="F136" t="s">
        <v>275</v>
      </c>
    </row>
    <row r="137" spans="3:6" ht="14" x14ac:dyDescent="0.3">
      <c r="E137" s="152"/>
      <c r="F137" t="s">
        <v>276</v>
      </c>
    </row>
    <row r="138" spans="3:6" ht="14" x14ac:dyDescent="0.3">
      <c r="E138" s="152"/>
    </row>
    <row r="139" spans="3:6" ht="15.5" x14ac:dyDescent="0.35">
      <c r="C139" s="142" t="s">
        <v>234</v>
      </c>
      <c r="D139" s="142" t="s">
        <v>235</v>
      </c>
    </row>
    <row r="140" spans="3:6" x14ac:dyDescent="0.25">
      <c r="F140" t="s">
        <v>292</v>
      </c>
    </row>
    <row r="141" spans="3:6" x14ac:dyDescent="0.25">
      <c r="F141" t="s">
        <v>293</v>
      </c>
    </row>
    <row r="143" spans="3:6" ht="15.5" x14ac:dyDescent="0.35">
      <c r="C143" s="142" t="s">
        <v>236</v>
      </c>
      <c r="D143" s="142" t="s">
        <v>240</v>
      </c>
    </row>
    <row r="144" spans="3:6" ht="15.5" x14ac:dyDescent="0.35">
      <c r="C144" s="142"/>
      <c r="D144" s="142"/>
      <c r="F144" t="s">
        <v>294</v>
      </c>
    </row>
    <row r="145" spans="3:6" ht="15.5" x14ac:dyDescent="0.35">
      <c r="C145" s="142"/>
      <c r="D145" s="142"/>
      <c r="F145" t="s">
        <v>295</v>
      </c>
    </row>
    <row r="146" spans="3:6" ht="15.5" x14ac:dyDescent="0.35">
      <c r="C146" s="142"/>
      <c r="D146" s="142"/>
      <c r="F146" t="s">
        <v>296</v>
      </c>
    </row>
    <row r="147" spans="3:6" ht="15.5" x14ac:dyDescent="0.35">
      <c r="C147" s="142"/>
      <c r="D147" s="142"/>
      <c r="F147" t="s">
        <v>297</v>
      </c>
    </row>
    <row r="148" spans="3:6" x14ac:dyDescent="0.25">
      <c r="F148" t="s">
        <v>298</v>
      </c>
    </row>
    <row r="150" spans="3:6" ht="15.5" x14ac:dyDescent="0.35">
      <c r="C150" s="142" t="s">
        <v>237</v>
      </c>
      <c r="D150" s="142" t="s">
        <v>241</v>
      </c>
    </row>
    <row r="151" spans="3:6" ht="15.5" x14ac:dyDescent="0.35">
      <c r="C151" s="142"/>
      <c r="D151" s="142"/>
      <c r="F151" t="s">
        <v>299</v>
      </c>
    </row>
    <row r="152" spans="3:6" x14ac:dyDescent="0.25">
      <c r="F152" s="67" t="s">
        <v>300</v>
      </c>
    </row>
    <row r="154" spans="3:6" ht="15.5" x14ac:dyDescent="0.35">
      <c r="C154" s="142" t="s">
        <v>238</v>
      </c>
      <c r="D154" s="142" t="s">
        <v>242</v>
      </c>
    </row>
    <row r="155" spans="3:6" x14ac:dyDescent="0.25">
      <c r="F155" t="s">
        <v>301</v>
      </c>
    </row>
    <row r="156" spans="3:6" x14ac:dyDescent="0.25">
      <c r="F156" t="s">
        <v>302</v>
      </c>
    </row>
    <row r="157" spans="3:6" x14ac:dyDescent="0.25">
      <c r="F157" t="s">
        <v>303</v>
      </c>
    </row>
    <row r="158" spans="3:6" x14ac:dyDescent="0.25">
      <c r="F158" t="s">
        <v>304</v>
      </c>
    </row>
    <row r="159" spans="3:6" x14ac:dyDescent="0.25">
      <c r="F159" t="s">
        <v>305</v>
      </c>
    </row>
    <row r="160" spans="3:6" x14ac:dyDescent="0.25">
      <c r="F160" t="s">
        <v>306</v>
      </c>
    </row>
    <row r="161" spans="1:6" x14ac:dyDescent="0.25">
      <c r="F161" t="s">
        <v>307</v>
      </c>
    </row>
    <row r="163" spans="1:6" ht="15.5" x14ac:dyDescent="0.35">
      <c r="C163" s="142" t="s">
        <v>239</v>
      </c>
      <c r="D163" s="142" t="s">
        <v>243</v>
      </c>
    </row>
    <row r="164" spans="1:6" ht="15.5" x14ac:dyDescent="0.35">
      <c r="C164" s="142"/>
      <c r="D164" s="142"/>
      <c r="F164" t="s">
        <v>308</v>
      </c>
    </row>
    <row r="165" spans="1:6" x14ac:dyDescent="0.25">
      <c r="F165" t="s">
        <v>309</v>
      </c>
    </row>
    <row r="166" spans="1:6" x14ac:dyDescent="0.25">
      <c r="F166" t="s">
        <v>310</v>
      </c>
    </row>
    <row r="167" spans="1:6" x14ac:dyDescent="0.25">
      <c r="F167" t="s">
        <v>311</v>
      </c>
    </row>
    <row r="168" spans="1:6" x14ac:dyDescent="0.25">
      <c r="F168" t="s">
        <v>312</v>
      </c>
    </row>
    <row r="169" spans="1:6" x14ac:dyDescent="0.25">
      <c r="F169" t="s">
        <v>313</v>
      </c>
    </row>
    <row r="170" spans="1:6" x14ac:dyDescent="0.25">
      <c r="F170" t="s">
        <v>314</v>
      </c>
    </row>
    <row r="172" spans="1:6" ht="17.5" x14ac:dyDescent="0.35">
      <c r="A172" s="131" t="s">
        <v>127</v>
      </c>
      <c r="C172" s="135"/>
      <c r="D172" s="135"/>
    </row>
    <row r="173" spans="1:6" ht="16.5" x14ac:dyDescent="0.35">
      <c r="B173" s="132" t="s">
        <v>120</v>
      </c>
      <c r="C173" s="133" t="s">
        <v>244</v>
      </c>
    </row>
    <row r="174" spans="1:6" ht="15.5" x14ac:dyDescent="0.35">
      <c r="C174" s="142" t="s">
        <v>245</v>
      </c>
      <c r="D174" s="142" t="s">
        <v>113</v>
      </c>
    </row>
  </sheetData>
  <sheetProtection algorithmName="SHA-512" hashValue="qaPQLX4+s6SEvoRfcLbuKw5CWEabA+jFNPO4s0/8FjZZlkr2zqM+DRRpIVISTTCgnCAunUJmE3DeNNtGRIAUjA==" saltValue="z1/oVwyyS4Htkz904mieNQ==" spinCount="100000" sheet="1" objects="1" scenarios="1" selectLockedCells="1"/>
  <pageMargins left="0.25" right="0.25"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34C8-E029-45ED-9549-92528E408B8C}">
  <dimension ref="A1:A3"/>
  <sheetViews>
    <sheetView workbookViewId="0">
      <selection activeCell="E11" sqref="E11"/>
    </sheetView>
  </sheetViews>
  <sheetFormatPr defaultRowHeight="12.5" x14ac:dyDescent="0.25"/>
  <sheetData>
    <row r="1" spans="1:1" x14ac:dyDescent="0.25">
      <c r="A1" s="163">
        <v>0.05</v>
      </c>
    </row>
    <row r="2" spans="1:1" x14ac:dyDescent="0.25">
      <c r="A2" s="163">
        <v>0.1</v>
      </c>
    </row>
    <row r="3" spans="1:1" x14ac:dyDescent="0.25">
      <c r="A3" s="163">
        <v>0.2</v>
      </c>
    </row>
  </sheetData>
  <sheetProtection algorithmName="SHA-512" hashValue="wlOQuUTsInv2yNxF0zfG4Noa+Ceelkd646HtgDH0qQetokWjJPHAVsALWVC+9D8IcKv63MweIwEz27Np3nm1Iw==" saltValue="i3AOhZlbQJ3shpnZkOfpt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7614-0CEF-4B77-87D9-7B88BEEDC95F}">
  <sheetPr>
    <pageSetUpPr fitToPage="1"/>
  </sheetPr>
  <dimension ref="A2:G124"/>
  <sheetViews>
    <sheetView view="pageBreakPreview" zoomScale="70" zoomScaleNormal="80" zoomScaleSheetLayoutView="70" workbookViewId="0">
      <selection activeCell="B7" sqref="B7"/>
    </sheetView>
  </sheetViews>
  <sheetFormatPr defaultRowHeight="12.5" x14ac:dyDescent="0.25"/>
  <cols>
    <col min="1" max="1" width="17.26953125" customWidth="1"/>
    <col min="2" max="2" width="62.81640625" customWidth="1"/>
    <col min="3" max="3" width="18.54296875" customWidth="1"/>
    <col min="4" max="4" width="14.54296875" customWidth="1"/>
    <col min="5" max="5" width="18.81640625" customWidth="1"/>
    <col min="6" max="6" width="19.26953125" customWidth="1"/>
    <col min="8" max="8" width="15.26953125" customWidth="1"/>
    <col min="9" max="9" width="15.7265625" customWidth="1"/>
    <col min="10" max="10" width="20.26953125" customWidth="1"/>
    <col min="12" max="12" width="17" customWidth="1"/>
    <col min="13" max="13" width="15.1796875" customWidth="1"/>
    <col min="14" max="14" width="14.7265625" customWidth="1"/>
    <col min="16" max="16" width="16.81640625" customWidth="1"/>
    <col min="17" max="18" width="17.1796875" customWidth="1"/>
    <col min="20" max="20" width="17.1796875" customWidth="1"/>
    <col min="21" max="21" width="15.81640625" customWidth="1"/>
    <col min="22" max="22" width="16" customWidth="1"/>
  </cols>
  <sheetData>
    <row r="2" spans="1:7" ht="23" x14ac:dyDescent="0.5">
      <c r="B2" s="401" t="s">
        <v>404</v>
      </c>
    </row>
    <row r="4" spans="1:7" ht="18" x14ac:dyDescent="0.4">
      <c r="B4" s="307" t="s">
        <v>372</v>
      </c>
      <c r="C4" s="307"/>
      <c r="D4" s="307"/>
      <c r="E4" s="307"/>
      <c r="F4" s="307"/>
    </row>
    <row r="5" spans="1:7" ht="18" x14ac:dyDescent="0.4">
      <c r="B5" s="307"/>
      <c r="C5" s="307"/>
      <c r="D5" s="307"/>
      <c r="E5" s="307"/>
      <c r="F5" s="307"/>
    </row>
    <row r="6" spans="1:7" ht="18" x14ac:dyDescent="0.4">
      <c r="A6" s="263" t="s">
        <v>356</v>
      </c>
      <c r="B6" s="265" t="s">
        <v>450</v>
      </c>
    </row>
    <row r="7" spans="1:7" ht="18" x14ac:dyDescent="0.4">
      <c r="A7" s="263" t="s">
        <v>357</v>
      </c>
      <c r="B7" s="265" t="s">
        <v>377</v>
      </c>
    </row>
    <row r="8" spans="1:7" ht="18" x14ac:dyDescent="0.4">
      <c r="A8" s="263"/>
      <c r="B8" s="262"/>
    </row>
    <row r="9" spans="1:7" ht="18" x14ac:dyDescent="0.4">
      <c r="B9" s="330" t="s">
        <v>378</v>
      </c>
      <c r="C9" s="262" t="str">
        <f>'PWP &amp; Amendments'!$A$1</f>
        <v>FY 2027 (July 1, 2026-June 30, 2027)</v>
      </c>
    </row>
    <row r="10" spans="1:7" ht="16.5" customHeight="1" thickBot="1" x14ac:dyDescent="0.45">
      <c r="A10" s="262" t="str">
        <f>'PWP &amp; Amendments'!$A$4</f>
        <v>insert name of Rural Planning Organization</v>
      </c>
      <c r="B10" s="263"/>
      <c r="G10" s="187"/>
    </row>
    <row r="11" spans="1:7" ht="31.5" thickBot="1" x14ac:dyDescent="0.3">
      <c r="A11" s="379" t="s">
        <v>22</v>
      </c>
      <c r="B11" s="379" t="s">
        <v>21</v>
      </c>
      <c r="C11" s="507" t="s">
        <v>326</v>
      </c>
      <c r="D11" s="508"/>
      <c r="E11" s="508"/>
      <c r="F11" s="618"/>
      <c r="G11" s="617"/>
    </row>
    <row r="12" spans="1:7" ht="22.25" customHeight="1" x14ac:dyDescent="0.25">
      <c r="A12" s="261"/>
      <c r="B12" s="261"/>
      <c r="C12" s="261" t="s">
        <v>327</v>
      </c>
      <c r="D12" s="195" t="s">
        <v>328</v>
      </c>
      <c r="E12" s="259" t="s">
        <v>334</v>
      </c>
      <c r="F12" s="259" t="s">
        <v>0</v>
      </c>
      <c r="G12" s="617"/>
    </row>
    <row r="13" spans="1:7" ht="17" thickBot="1" x14ac:dyDescent="0.4">
      <c r="A13" s="380"/>
      <c r="B13" s="380"/>
      <c r="C13" s="206">
        <v>0.05</v>
      </c>
      <c r="D13" s="160">
        <f>0.2-C13</f>
        <v>0.15000000000000002</v>
      </c>
      <c r="E13" s="159">
        <v>0.8</v>
      </c>
      <c r="F13" s="159">
        <v>1</v>
      </c>
      <c r="G13" s="68"/>
    </row>
    <row r="14" spans="1:7" ht="17" thickBot="1" x14ac:dyDescent="0.4">
      <c r="A14" s="375" t="s">
        <v>374</v>
      </c>
      <c r="B14" s="376"/>
      <c r="C14" s="377"/>
      <c r="D14" s="377"/>
      <c r="E14" s="377"/>
      <c r="F14" s="378"/>
    </row>
    <row r="15" spans="1:7" ht="17" thickBot="1" x14ac:dyDescent="0.4">
      <c r="A15" s="43" t="s">
        <v>375</v>
      </c>
      <c r="B15" s="204" t="s">
        <v>373</v>
      </c>
      <c r="C15" s="166"/>
      <c r="D15" s="167"/>
      <c r="E15" s="168"/>
      <c r="F15" s="169"/>
      <c r="G15" s="162"/>
    </row>
    <row r="16" spans="1:7" ht="17" thickBot="1" x14ac:dyDescent="0.35">
      <c r="A16" s="53" t="s">
        <v>329</v>
      </c>
      <c r="B16" s="329" t="s">
        <v>449</v>
      </c>
      <c r="C16" s="166">
        <f>C13*F16</f>
        <v>0</v>
      </c>
      <c r="D16" s="167">
        <f>D13*F16</f>
        <v>0</v>
      </c>
      <c r="E16" s="168">
        <f>(0.8*F16)</f>
        <v>0</v>
      </c>
      <c r="F16" s="328"/>
      <c r="G16" s="162"/>
    </row>
    <row r="17" spans="1:7" ht="17" thickBot="1" x14ac:dyDescent="0.35">
      <c r="A17" s="53" t="s">
        <v>329</v>
      </c>
      <c r="B17" s="329"/>
      <c r="C17" s="166">
        <f>C13*F17</f>
        <v>0</v>
      </c>
      <c r="D17" s="167">
        <f>D13*F17</f>
        <v>0</v>
      </c>
      <c r="E17" s="168">
        <f>(0.8*F17)</f>
        <v>0</v>
      </c>
      <c r="F17" s="328"/>
    </row>
    <row r="18" spans="1:7" ht="17" thickBot="1" x14ac:dyDescent="0.4">
      <c r="A18" s="373" t="s">
        <v>376</v>
      </c>
      <c r="B18" s="374"/>
      <c r="C18" s="170">
        <f>SUM(C15:C17)</f>
        <v>0</v>
      </c>
      <c r="D18" s="164">
        <f>SUM(D15:D17)</f>
        <v>0</v>
      </c>
      <c r="E18" s="165">
        <f>SUM(E15:E17)</f>
        <v>0</v>
      </c>
      <c r="F18" s="171">
        <f>SUM(F16:F17)</f>
        <v>0</v>
      </c>
      <c r="G18" s="55"/>
    </row>
    <row r="21" spans="1:7" ht="47.15" customHeight="1" x14ac:dyDescent="0.25"/>
    <row r="41" ht="12.75" customHeight="1" x14ac:dyDescent="0.25"/>
    <row r="42" ht="33" customHeight="1" x14ac:dyDescent="0.25"/>
    <row r="69" ht="35.25" customHeight="1" x14ac:dyDescent="0.25"/>
    <row r="96" ht="34.5" customHeight="1" x14ac:dyDescent="0.25"/>
    <row r="124" ht="35.25" customHeight="1" x14ac:dyDescent="0.25"/>
  </sheetData>
  <sheetProtection algorithmName="SHA-512" hashValue="g7sdVI5OhA5KH2FzWEXLRFY6zFArdZcPj0A3VYr6fWgJ0JWsGRpd59jCLwdVoq9zH1129zKWInjvMGHpnkiJGA==" saltValue="2OtvElky/8EXZWSY2b0NmQ==" spinCount="100000" sheet="1" selectLockedCells="1"/>
  <mergeCells count="2">
    <mergeCell ref="G11:G12"/>
    <mergeCell ref="C11:F11"/>
  </mergeCells>
  <pageMargins left="0.7" right="0.7" top="0.75" bottom="0.75" header="0.3" footer="0.3"/>
  <pageSetup scale="53" fitToHeight="0" orientation="portrait" r:id="rId1"/>
  <colBreaks count="1" manualBreakCount="1">
    <brk id="8" max="13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D7011CE5-B7C5-4D16-9887-797194550AB2}">
          <x14:formula1>
            <xm:f>'Drop Down Functions'!$A$1:$A$3</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7"/>
  <sheetViews>
    <sheetView zoomScale="90" zoomScaleNormal="90" zoomScaleSheetLayoutView="90" workbookViewId="0">
      <selection activeCell="B30" sqref="B30"/>
    </sheetView>
  </sheetViews>
  <sheetFormatPr defaultColWidth="9.1796875" defaultRowHeight="12.5" x14ac:dyDescent="0.25"/>
  <cols>
    <col min="1" max="1" width="9.1796875" customWidth="1"/>
    <col min="2" max="2" width="81" customWidth="1"/>
    <col min="3" max="3" width="14.54296875" customWidth="1"/>
  </cols>
  <sheetData>
    <row r="1" spans="1:3" ht="15.5" x14ac:dyDescent="0.25">
      <c r="B1" s="154" t="str">
        <f>'PWP &amp; Amendments'!A1</f>
        <v>FY 2027 (July 1, 2026-June 30, 2027)</v>
      </c>
    </row>
    <row r="2" spans="1:3" ht="15.5" x14ac:dyDescent="0.25">
      <c r="B2" s="154" t="s">
        <v>15</v>
      </c>
    </row>
    <row r="3" spans="1:3" ht="15.5" x14ac:dyDescent="0.25">
      <c r="B3" s="154" t="s">
        <v>188</v>
      </c>
    </row>
    <row r="4" spans="1:3" ht="15.5" x14ac:dyDescent="0.25">
      <c r="B4" s="154" t="str">
        <f>'PWP &amp; Amendments'!A4</f>
        <v>insert name of Rural Planning Organization</v>
      </c>
    </row>
    <row r="5" spans="1:3" ht="9" customHeight="1" x14ac:dyDescent="0.25">
      <c r="B5" s="156"/>
    </row>
    <row r="6" spans="1:3" ht="16.5" x14ac:dyDescent="0.35">
      <c r="A6" s="624" t="s">
        <v>2</v>
      </c>
      <c r="B6" s="624"/>
      <c r="C6" s="624"/>
    </row>
    <row r="7" spans="1:3" ht="16.5" x14ac:dyDescent="0.35">
      <c r="A7" s="625" t="s">
        <v>182</v>
      </c>
      <c r="B7" s="625"/>
      <c r="C7" s="58">
        <f>'PWP &amp; Amendments'!F12</f>
        <v>10000</v>
      </c>
    </row>
    <row r="8" spans="1:3" ht="13" x14ac:dyDescent="0.3">
      <c r="A8" s="59" t="s">
        <v>183</v>
      </c>
      <c r="B8" s="60" t="s">
        <v>23</v>
      </c>
      <c r="C8" s="61"/>
    </row>
    <row r="9" spans="1:3" s="266" customFormat="1" ht="28" x14ac:dyDescent="0.3">
      <c r="A9" s="271"/>
      <c r="B9" s="236" t="s">
        <v>419</v>
      </c>
      <c r="C9" s="281"/>
    </row>
    <row r="10" spans="1:3" s="266" customFormat="1" ht="13" x14ac:dyDescent="0.3">
      <c r="A10" s="273" t="s">
        <v>184</v>
      </c>
      <c r="B10" s="274" t="s">
        <v>137</v>
      </c>
      <c r="C10" s="284"/>
    </row>
    <row r="11" spans="1:3" s="266" customFormat="1" ht="14" x14ac:dyDescent="0.3">
      <c r="B11" s="236" t="s">
        <v>420</v>
      </c>
      <c r="C11" s="281"/>
    </row>
    <row r="12" spans="1:3" s="266" customFormat="1" ht="13" x14ac:dyDescent="0.3">
      <c r="A12" s="273" t="s">
        <v>185</v>
      </c>
      <c r="B12" s="274" t="s">
        <v>25</v>
      </c>
      <c r="C12" s="284"/>
    </row>
    <row r="13" spans="1:3" s="266" customFormat="1" ht="28" x14ac:dyDescent="0.3">
      <c r="B13" s="236" t="s">
        <v>421</v>
      </c>
      <c r="C13" s="281"/>
    </row>
    <row r="14" spans="1:3" s="266" customFormat="1" ht="13" x14ac:dyDescent="0.3">
      <c r="A14" s="273" t="s">
        <v>186</v>
      </c>
      <c r="B14" s="63" t="s">
        <v>14</v>
      </c>
      <c r="C14" s="285"/>
    </row>
    <row r="15" spans="1:3" s="266" customFormat="1" ht="14" x14ac:dyDescent="0.3">
      <c r="B15" s="236" t="s">
        <v>422</v>
      </c>
      <c r="C15" s="281"/>
    </row>
    <row r="16" spans="1:3" s="266" customFormat="1" ht="16.5" x14ac:dyDescent="0.35">
      <c r="A16" s="623" t="s">
        <v>4</v>
      </c>
      <c r="B16" s="623"/>
      <c r="C16" s="623"/>
    </row>
    <row r="17" spans="1:3" s="266" customFormat="1" ht="16.5" x14ac:dyDescent="0.35">
      <c r="A17" s="621" t="s">
        <v>187</v>
      </c>
      <c r="B17" s="621"/>
      <c r="C17" s="267">
        <f>'PWP &amp; Amendments'!F18</f>
        <v>10000</v>
      </c>
    </row>
    <row r="18" spans="1:3" s="266" customFormat="1" ht="13" x14ac:dyDescent="0.3">
      <c r="A18" s="273" t="s">
        <v>205</v>
      </c>
      <c r="B18" s="258" t="s">
        <v>6</v>
      </c>
      <c r="C18" s="284"/>
    </row>
    <row r="19" spans="1:3" s="266" customFormat="1" ht="42" x14ac:dyDescent="0.3">
      <c r="B19" s="236" t="s">
        <v>423</v>
      </c>
      <c r="C19" s="281"/>
    </row>
    <row r="20" spans="1:3" s="266" customFormat="1" ht="13" x14ac:dyDescent="0.3">
      <c r="A20" s="273" t="s">
        <v>206</v>
      </c>
      <c r="B20" s="258" t="s">
        <v>7</v>
      </c>
      <c r="C20" s="284"/>
    </row>
    <row r="21" spans="1:3" s="266" customFormat="1" ht="28" x14ac:dyDescent="0.3">
      <c r="A21" s="275"/>
      <c r="B21" s="239" t="s">
        <v>424</v>
      </c>
      <c r="C21" s="281"/>
    </row>
    <row r="22" spans="1:3" s="266" customFormat="1" ht="13" x14ac:dyDescent="0.3">
      <c r="A22" s="273" t="s">
        <v>207</v>
      </c>
      <c r="B22" s="258" t="s">
        <v>8</v>
      </c>
      <c r="C22" s="284"/>
    </row>
    <row r="23" spans="1:3" s="266" customFormat="1" ht="42" x14ac:dyDescent="0.3">
      <c r="A23" s="275"/>
      <c r="B23" s="239" t="s">
        <v>425</v>
      </c>
      <c r="C23" s="281"/>
    </row>
    <row r="24" spans="1:3" s="266" customFormat="1" ht="13" x14ac:dyDescent="0.3">
      <c r="A24" s="273" t="s">
        <v>208</v>
      </c>
      <c r="B24" s="258" t="s">
        <v>9</v>
      </c>
      <c r="C24" s="284"/>
    </row>
    <row r="25" spans="1:3" s="266" customFormat="1" ht="14" x14ac:dyDescent="0.3">
      <c r="B25" s="236" t="s">
        <v>426</v>
      </c>
      <c r="C25" s="281"/>
    </row>
    <row r="26" spans="1:3" s="266" customFormat="1" ht="13" x14ac:dyDescent="0.3">
      <c r="A26" s="268" t="s">
        <v>209</v>
      </c>
      <c r="B26" s="276" t="s">
        <v>10</v>
      </c>
      <c r="C26" s="284"/>
    </row>
    <row r="27" spans="1:3" s="266" customFormat="1" ht="14" x14ac:dyDescent="0.3">
      <c r="B27" s="236" t="s">
        <v>427</v>
      </c>
      <c r="C27" s="281"/>
    </row>
    <row r="28" spans="1:3" s="266" customFormat="1" ht="16.5" x14ac:dyDescent="0.35">
      <c r="A28" s="621" t="s">
        <v>189</v>
      </c>
      <c r="B28" s="621"/>
      <c r="C28" s="267">
        <f>'PWP &amp; Amendments'!F24</f>
        <v>10000</v>
      </c>
    </row>
    <row r="29" spans="1:3" s="266" customFormat="1" ht="13" x14ac:dyDescent="0.3">
      <c r="A29" s="273" t="s">
        <v>210</v>
      </c>
      <c r="B29" s="258" t="s">
        <v>57</v>
      </c>
      <c r="C29" s="285"/>
    </row>
    <row r="30" spans="1:3" s="266" customFormat="1" ht="126" x14ac:dyDescent="0.3">
      <c r="B30" s="236" t="s">
        <v>453</v>
      </c>
      <c r="C30" s="281"/>
    </row>
    <row r="31" spans="1:3" s="266" customFormat="1" ht="16.5" x14ac:dyDescent="0.35">
      <c r="A31" s="621" t="s">
        <v>190</v>
      </c>
      <c r="B31" s="621"/>
      <c r="C31" s="267">
        <f>'PWP &amp; Amendments'!F26</f>
        <v>10000</v>
      </c>
    </row>
    <row r="32" spans="1:3" s="266" customFormat="1" ht="13" x14ac:dyDescent="0.3">
      <c r="A32" s="273" t="s">
        <v>211</v>
      </c>
      <c r="B32" s="258" t="s">
        <v>11</v>
      </c>
      <c r="C32" s="285"/>
    </row>
    <row r="33" spans="1:9" s="266" customFormat="1" ht="28" x14ac:dyDescent="0.3">
      <c r="B33" s="241" t="s">
        <v>428</v>
      </c>
      <c r="C33" s="281"/>
    </row>
    <row r="34" spans="1:9" s="266" customFormat="1" ht="13" x14ac:dyDescent="0.3">
      <c r="A34" s="273" t="s">
        <v>212</v>
      </c>
      <c r="B34" s="258" t="s">
        <v>30</v>
      </c>
      <c r="C34" s="284"/>
    </row>
    <row r="35" spans="1:9" s="266" customFormat="1" ht="28" x14ac:dyDescent="0.3">
      <c r="B35" s="236" t="s">
        <v>429</v>
      </c>
      <c r="C35" s="281"/>
    </row>
    <row r="36" spans="1:9" s="266" customFormat="1" ht="16.5" x14ac:dyDescent="0.35">
      <c r="A36" s="621" t="s">
        <v>191</v>
      </c>
      <c r="B36" s="621"/>
      <c r="C36" s="267">
        <f>'PWP &amp; Amendments'!F29</f>
        <v>10000</v>
      </c>
    </row>
    <row r="37" spans="1:9" s="266" customFormat="1" ht="13" x14ac:dyDescent="0.3">
      <c r="A37" s="277" t="s">
        <v>213</v>
      </c>
      <c r="B37" s="63" t="s">
        <v>27</v>
      </c>
      <c r="C37" s="284"/>
    </row>
    <row r="38" spans="1:9" s="266" customFormat="1" ht="98" x14ac:dyDescent="0.3">
      <c r="B38" s="236" t="s">
        <v>430</v>
      </c>
      <c r="C38" s="281"/>
    </row>
    <row r="39" spans="1:9" s="266" customFormat="1" ht="13" x14ac:dyDescent="0.3">
      <c r="A39" s="273" t="s">
        <v>214</v>
      </c>
      <c r="B39" s="258" t="s">
        <v>179</v>
      </c>
      <c r="C39" s="284"/>
    </row>
    <row r="40" spans="1:9" s="266" customFormat="1" ht="182" x14ac:dyDescent="0.3">
      <c r="B40" s="236" t="s">
        <v>431</v>
      </c>
      <c r="C40" s="281"/>
    </row>
    <row r="41" spans="1:9" s="266" customFormat="1" ht="13" x14ac:dyDescent="0.3">
      <c r="A41" s="273" t="s">
        <v>359</v>
      </c>
      <c r="B41" s="314" t="str">
        <f>'PWP &amp; Amendments'!B32</f>
        <v>Special Study #1 - insert name, if there is a special study</v>
      </c>
      <c r="C41" s="315">
        <f>'PWP &amp; Amendments'!F32</f>
        <v>0</v>
      </c>
    </row>
    <row r="42" spans="1:9" s="266" customFormat="1" ht="65" x14ac:dyDescent="0.3">
      <c r="A42" s="271"/>
      <c r="B42" s="391" t="s">
        <v>448</v>
      </c>
    </row>
    <row r="43" spans="1:9" s="266" customFormat="1" ht="13" x14ac:dyDescent="0.3">
      <c r="A43" s="273" t="s">
        <v>360</v>
      </c>
      <c r="B43" s="314" t="str">
        <f>'PWP &amp; Amendments'!B33</f>
        <v xml:space="preserve"> </v>
      </c>
      <c r="C43" s="315">
        <f>'PWP &amp; Amendments'!F33</f>
        <v>0</v>
      </c>
    </row>
    <row r="44" spans="1:9" s="266" customFormat="1" ht="26" x14ac:dyDescent="0.3">
      <c r="A44" s="271"/>
      <c r="B44" s="391" t="s">
        <v>412</v>
      </c>
      <c r="C44" s="281"/>
    </row>
    <row r="45" spans="1:9" s="266" customFormat="1" ht="16.5" x14ac:dyDescent="0.35">
      <c r="A45" s="623" t="s">
        <v>13</v>
      </c>
      <c r="B45" s="623"/>
      <c r="C45" s="623"/>
      <c r="I45" s="278"/>
    </row>
    <row r="46" spans="1:9" s="266" customFormat="1" ht="16.5" x14ac:dyDescent="0.35">
      <c r="A46" s="621" t="s">
        <v>192</v>
      </c>
      <c r="B46" s="621"/>
      <c r="C46" s="267">
        <f>'PWP &amp; Amendments'!F37</f>
        <v>10000</v>
      </c>
    </row>
    <row r="47" spans="1:9" s="266" customFormat="1" ht="13" x14ac:dyDescent="0.3">
      <c r="A47" s="268" t="s">
        <v>215</v>
      </c>
      <c r="B47" s="276" t="s">
        <v>26</v>
      </c>
      <c r="C47" s="284"/>
    </row>
    <row r="48" spans="1:9" s="266" customFormat="1" ht="42" x14ac:dyDescent="0.3">
      <c r="B48" s="236" t="s">
        <v>432</v>
      </c>
      <c r="C48" s="281"/>
    </row>
    <row r="49" spans="1:3" s="266" customFormat="1" ht="13" x14ac:dyDescent="0.3">
      <c r="A49" s="268" t="s">
        <v>216</v>
      </c>
      <c r="B49" s="276" t="s">
        <v>180</v>
      </c>
      <c r="C49" s="284"/>
    </row>
    <row r="50" spans="1:3" s="266" customFormat="1" ht="42" x14ac:dyDescent="0.3">
      <c r="B50" s="236" t="s">
        <v>433</v>
      </c>
      <c r="C50" s="281"/>
    </row>
    <row r="51" spans="1:3" s="266" customFormat="1" ht="13" x14ac:dyDescent="0.3">
      <c r="A51" s="268" t="s">
        <v>217</v>
      </c>
      <c r="B51" s="276" t="s">
        <v>117</v>
      </c>
      <c r="C51" s="284"/>
    </row>
    <row r="52" spans="1:3" s="266" customFormat="1" ht="42" x14ac:dyDescent="0.3">
      <c r="B52" s="246" t="s">
        <v>434</v>
      </c>
      <c r="C52" s="281"/>
    </row>
    <row r="53" spans="1:3" s="266" customFormat="1" ht="16.5" x14ac:dyDescent="0.35">
      <c r="A53" s="620" t="s">
        <v>118</v>
      </c>
      <c r="B53" s="620"/>
      <c r="C53" s="620"/>
    </row>
    <row r="54" spans="1:3" s="266" customFormat="1" ht="16.5" x14ac:dyDescent="0.35">
      <c r="A54" s="619" t="s">
        <v>204</v>
      </c>
      <c r="B54" s="619"/>
      <c r="C54" s="267">
        <f>'PWP &amp; Amendments'!F42</f>
        <v>2000</v>
      </c>
    </row>
    <row r="55" spans="1:3" s="266" customFormat="1" ht="13" x14ac:dyDescent="0.3">
      <c r="A55" s="268" t="s">
        <v>218</v>
      </c>
      <c r="B55" s="276" t="s">
        <v>136</v>
      </c>
      <c r="C55" s="284"/>
    </row>
    <row r="56" spans="1:3" s="266" customFormat="1" ht="28" x14ac:dyDescent="0.3">
      <c r="B56" s="238" t="s">
        <v>435</v>
      </c>
      <c r="C56" s="281"/>
    </row>
    <row r="57" spans="1:3" s="266" customFormat="1" ht="16.5" x14ac:dyDescent="0.35">
      <c r="A57" s="619" t="s">
        <v>203</v>
      </c>
      <c r="B57" s="619"/>
      <c r="C57" s="267">
        <f>'PWP &amp; Amendments'!F44</f>
        <v>1000</v>
      </c>
    </row>
    <row r="58" spans="1:3" s="266" customFormat="1" ht="13" x14ac:dyDescent="0.3">
      <c r="A58" s="268" t="s">
        <v>168</v>
      </c>
      <c r="B58" s="276" t="s">
        <v>134</v>
      </c>
      <c r="C58" s="284"/>
    </row>
    <row r="59" spans="1:3" s="266" customFormat="1" ht="14" x14ac:dyDescent="0.3">
      <c r="B59" s="236" t="s">
        <v>436</v>
      </c>
      <c r="C59" s="281"/>
    </row>
    <row r="60" spans="1:3" s="266" customFormat="1" ht="16.5" x14ac:dyDescent="0.35">
      <c r="A60" s="619" t="s">
        <v>202</v>
      </c>
      <c r="B60" s="619"/>
      <c r="C60" s="267">
        <f>'PWP &amp; Amendments'!F46</f>
        <v>1000</v>
      </c>
    </row>
    <row r="61" spans="1:3" s="266" customFormat="1" ht="13" x14ac:dyDescent="0.3">
      <c r="A61" s="268" t="s">
        <v>219</v>
      </c>
      <c r="B61" s="276" t="s">
        <v>142</v>
      </c>
      <c r="C61" s="284"/>
    </row>
    <row r="62" spans="1:3" s="266" customFormat="1" ht="28.5" x14ac:dyDescent="0.35">
      <c r="A62" s="280"/>
      <c r="B62" s="238" t="s">
        <v>437</v>
      </c>
      <c r="C62" s="281"/>
    </row>
    <row r="63" spans="1:3" s="266" customFormat="1" ht="13" x14ac:dyDescent="0.3">
      <c r="A63" s="268" t="s">
        <v>220</v>
      </c>
      <c r="B63" s="276" t="s">
        <v>139</v>
      </c>
      <c r="C63" s="284"/>
    </row>
    <row r="64" spans="1:3" s="266" customFormat="1" ht="16.5" x14ac:dyDescent="0.35">
      <c r="A64" s="280"/>
      <c r="B64" s="238" t="s">
        <v>438</v>
      </c>
      <c r="C64" s="281"/>
    </row>
    <row r="65" spans="1:3" s="266" customFormat="1" ht="13" x14ac:dyDescent="0.3">
      <c r="A65" s="268" t="s">
        <v>221</v>
      </c>
      <c r="B65" s="276" t="s">
        <v>141</v>
      </c>
      <c r="C65" s="284"/>
    </row>
    <row r="66" spans="1:3" s="266" customFormat="1" ht="16.5" x14ac:dyDescent="0.35">
      <c r="A66" s="280"/>
      <c r="B66" s="238" t="s">
        <v>439</v>
      </c>
      <c r="C66" s="281"/>
    </row>
    <row r="67" spans="1:3" s="266" customFormat="1" ht="16.5" x14ac:dyDescent="0.35">
      <c r="A67" s="619" t="s">
        <v>201</v>
      </c>
      <c r="B67" s="619"/>
      <c r="C67" s="267">
        <f>'PWP &amp; Amendments'!F50</f>
        <v>500</v>
      </c>
    </row>
    <row r="68" spans="1:3" s="266" customFormat="1" ht="13" x14ac:dyDescent="0.3">
      <c r="A68" s="268" t="s">
        <v>222</v>
      </c>
      <c r="B68" s="276" t="s">
        <v>135</v>
      </c>
      <c r="C68" s="284"/>
    </row>
    <row r="69" spans="1:3" s="266" customFormat="1" ht="16.5" x14ac:dyDescent="0.35">
      <c r="A69" s="280"/>
      <c r="B69" s="238" t="s">
        <v>440</v>
      </c>
      <c r="C69" s="281"/>
    </row>
    <row r="70" spans="1:3" s="266" customFormat="1" ht="16.5" x14ac:dyDescent="0.35">
      <c r="A70" s="619" t="s">
        <v>200</v>
      </c>
      <c r="B70" s="619"/>
      <c r="C70" s="267">
        <f>'PWP &amp; Amendments'!F52</f>
        <v>500</v>
      </c>
    </row>
    <row r="71" spans="1:3" s="266" customFormat="1" ht="13" x14ac:dyDescent="0.3">
      <c r="A71" s="268" t="s">
        <v>223</v>
      </c>
      <c r="B71" s="276" t="s">
        <v>143</v>
      </c>
      <c r="C71" s="284"/>
    </row>
    <row r="72" spans="1:3" s="266" customFormat="1" ht="28.5" x14ac:dyDescent="0.35">
      <c r="A72" s="280"/>
      <c r="B72" s="238" t="s">
        <v>441</v>
      </c>
      <c r="C72" s="281"/>
    </row>
    <row r="73" spans="1:3" s="266" customFormat="1" ht="13" x14ac:dyDescent="0.3">
      <c r="A73" s="268" t="s">
        <v>224</v>
      </c>
      <c r="B73" s="276" t="s">
        <v>181</v>
      </c>
      <c r="C73" s="284"/>
    </row>
    <row r="74" spans="1:3" s="266" customFormat="1" ht="28.5" x14ac:dyDescent="0.35">
      <c r="A74" s="280"/>
      <c r="B74" s="238" t="s">
        <v>442</v>
      </c>
      <c r="C74" s="281"/>
    </row>
    <row r="75" spans="1:3" s="266" customFormat="1" ht="16.5" x14ac:dyDescent="0.35">
      <c r="A75" s="619" t="s">
        <v>199</v>
      </c>
      <c r="B75" s="619"/>
      <c r="C75" s="267">
        <f>'PWP &amp; Amendments'!F55</f>
        <v>500</v>
      </c>
    </row>
    <row r="76" spans="1:3" s="266" customFormat="1" ht="13" x14ac:dyDescent="0.3">
      <c r="A76" s="268" t="s">
        <v>225</v>
      </c>
      <c r="B76" s="276" t="s">
        <v>149</v>
      </c>
      <c r="C76" s="284"/>
    </row>
    <row r="77" spans="1:3" s="266" customFormat="1" ht="16.5" x14ac:dyDescent="0.35">
      <c r="A77" s="280"/>
      <c r="B77" s="238" t="s">
        <v>443</v>
      </c>
      <c r="C77" s="281"/>
    </row>
    <row r="78" spans="1:3" s="266" customFormat="1" ht="13" x14ac:dyDescent="0.3">
      <c r="A78" s="268" t="s">
        <v>226</v>
      </c>
      <c r="B78" s="276" t="s">
        <v>147</v>
      </c>
      <c r="C78" s="284"/>
    </row>
    <row r="79" spans="1:3" s="266" customFormat="1" ht="16.5" x14ac:dyDescent="0.35">
      <c r="A79" s="280"/>
      <c r="B79" s="238" t="s">
        <v>444</v>
      </c>
      <c r="C79" s="281"/>
    </row>
    <row r="80" spans="1:3" s="266" customFormat="1" ht="13" x14ac:dyDescent="0.3">
      <c r="A80" s="268" t="s">
        <v>227</v>
      </c>
      <c r="B80" s="276" t="s">
        <v>148</v>
      </c>
      <c r="C80" s="284"/>
    </row>
    <row r="81" spans="1:3" s="266" customFormat="1" ht="16.5" x14ac:dyDescent="0.35">
      <c r="A81" s="280"/>
      <c r="B81" s="238" t="s">
        <v>445</v>
      </c>
      <c r="C81" s="281"/>
    </row>
    <row r="82" spans="1:3" s="266" customFormat="1" ht="16.5" x14ac:dyDescent="0.35">
      <c r="A82" s="620" t="s">
        <v>119</v>
      </c>
      <c r="B82" s="620"/>
      <c r="C82" s="620"/>
    </row>
    <row r="83" spans="1:3" s="266" customFormat="1" ht="16.5" x14ac:dyDescent="0.35">
      <c r="A83" s="621" t="s">
        <v>349</v>
      </c>
      <c r="B83" s="621"/>
      <c r="C83" s="286">
        <f>'PWP &amp; Amendments'!F60</f>
        <v>15600</v>
      </c>
    </row>
    <row r="84" spans="1:3" s="266" customFormat="1" ht="13" x14ac:dyDescent="0.3">
      <c r="A84" s="273" t="s">
        <v>228</v>
      </c>
      <c r="B84" s="258" t="s">
        <v>113</v>
      </c>
      <c r="C84" s="285"/>
    </row>
    <row r="85" spans="1:3" s="266" customFormat="1" ht="14" x14ac:dyDescent="0.3">
      <c r="A85" s="275"/>
      <c r="B85" s="239" t="s">
        <v>446</v>
      </c>
      <c r="C85" s="281"/>
    </row>
    <row r="86" spans="1:3" ht="16.5" x14ac:dyDescent="0.35">
      <c r="A86" s="622" t="s">
        <v>351</v>
      </c>
      <c r="B86" s="622"/>
      <c r="C86" s="69">
        <f>'PWP &amp; Amendments'!F62</f>
        <v>81100</v>
      </c>
    </row>
    <row r="87" spans="1:3" ht="6" customHeight="1" x14ac:dyDescent="0.25"/>
  </sheetData>
  <sheetProtection algorithmName="SHA-512" hashValue="668EMd4KuKda6wTVGUhu+g4GKD+Nh3Pa6QQrzA6NpaxFFSHlXoGjKo5Kb3FmrOql1EeH5gJxHR2CiCFKbzBuGw==" saltValue="5QLXqpnaN8X18BUoLXme8w==" spinCount="100000" sheet="1" selectLockedCells="1"/>
  <mergeCells count="19">
    <mergeCell ref="A6:C6"/>
    <mergeCell ref="A7:B7"/>
    <mergeCell ref="A17:B17"/>
    <mergeCell ref="A16:C16"/>
    <mergeCell ref="A28:B28"/>
    <mergeCell ref="A75:B75"/>
    <mergeCell ref="A82:C82"/>
    <mergeCell ref="A83:B83"/>
    <mergeCell ref="A86:B86"/>
    <mergeCell ref="A31:B31"/>
    <mergeCell ref="A36:B36"/>
    <mergeCell ref="A45:C45"/>
    <mergeCell ref="A46:B46"/>
    <mergeCell ref="A53:C53"/>
    <mergeCell ref="A54:B54"/>
    <mergeCell ref="A57:B57"/>
    <mergeCell ref="A60:B60"/>
    <mergeCell ref="A67:B67"/>
    <mergeCell ref="A70:B70"/>
  </mergeCells>
  <printOptions horizontalCentered="1"/>
  <pageMargins left="0.25" right="0.25" top="0.5" bottom="0.5" header="0.3" footer="0.3"/>
  <pageSetup fitToHeight="0"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9"/>
  <sheetViews>
    <sheetView topLeftCell="B1" zoomScale="110" zoomScaleNormal="110" zoomScaleSheetLayoutView="85" workbookViewId="0">
      <selection activeCell="I61" sqref="I61"/>
    </sheetView>
  </sheetViews>
  <sheetFormatPr defaultColWidth="9.1796875" defaultRowHeight="12.5" x14ac:dyDescent="0.25"/>
  <cols>
    <col min="1" max="1" width="10.7265625" customWidth="1"/>
    <col min="2" max="2" width="55.26953125" bestFit="1" customWidth="1"/>
    <col min="3" max="4" width="12" customWidth="1"/>
    <col min="5" max="6" width="13.26953125" customWidth="1"/>
    <col min="7" max="7" width="4.26953125" customWidth="1"/>
    <col min="8" max="8" width="20.1796875" customWidth="1"/>
    <col min="9" max="9" width="21.54296875" customWidth="1"/>
    <col min="10" max="10" width="13.26953125" customWidth="1"/>
    <col min="11" max="11" width="21.54296875" customWidth="1"/>
    <col min="12" max="12" width="24.81640625" customWidth="1"/>
  </cols>
  <sheetData>
    <row r="1" spans="1:12" ht="18" x14ac:dyDescent="0.25">
      <c r="A1" s="500" t="str">
        <f>'PWP &amp; Amendments'!A1</f>
        <v>FY 2027 (July 1, 2026-June 30, 2027)</v>
      </c>
      <c r="B1" s="500"/>
      <c r="C1" s="500"/>
      <c r="D1" s="500"/>
      <c r="E1" s="500"/>
      <c r="F1" s="500"/>
      <c r="G1" s="154"/>
      <c r="H1" s="660" t="str">
        <f>A1</f>
        <v>FY 2027 (July 1, 2026-June 30, 2027)</v>
      </c>
      <c r="I1" s="660"/>
      <c r="J1" s="660"/>
      <c r="K1" s="660"/>
      <c r="L1" s="660"/>
    </row>
    <row r="2" spans="1:12" ht="18" x14ac:dyDescent="0.25">
      <c r="A2" s="500" t="s">
        <v>15</v>
      </c>
      <c r="B2" s="500"/>
      <c r="C2" s="500"/>
      <c r="D2" s="500"/>
      <c r="E2" s="500"/>
      <c r="F2" s="500"/>
      <c r="G2" s="154"/>
      <c r="H2" s="661" t="s">
        <v>344</v>
      </c>
      <c r="I2" s="661"/>
      <c r="J2" s="661"/>
      <c r="K2" s="661"/>
      <c r="L2" s="661"/>
    </row>
    <row r="3" spans="1:12" ht="18.5" thickBot="1" x14ac:dyDescent="0.3">
      <c r="A3" s="500" t="s">
        <v>343</v>
      </c>
      <c r="B3" s="500"/>
      <c r="C3" s="500"/>
      <c r="D3" s="500"/>
      <c r="E3" s="500"/>
      <c r="F3" s="500"/>
      <c r="G3" s="154"/>
      <c r="H3" s="660" t="str">
        <f>A4</f>
        <v>insert name of Rural Planning Organization</v>
      </c>
      <c r="I3" s="660"/>
      <c r="J3" s="660"/>
      <c r="K3" s="660"/>
      <c r="L3" s="660"/>
    </row>
    <row r="4" spans="1:12" ht="18.5" thickBot="1" x14ac:dyDescent="0.3">
      <c r="A4" s="500" t="str">
        <f>'PWP &amp; Amendments'!A4</f>
        <v>insert name of Rural Planning Organization</v>
      </c>
      <c r="B4" s="500"/>
      <c r="C4" s="500"/>
      <c r="D4" s="500"/>
      <c r="E4" s="500"/>
      <c r="F4" s="500"/>
      <c r="G4" s="154"/>
      <c r="H4" s="321" t="s">
        <v>364</v>
      </c>
      <c r="I4" s="432" t="s">
        <v>455</v>
      </c>
      <c r="J4" s="410"/>
      <c r="K4" s="410"/>
      <c r="L4" s="411"/>
    </row>
    <row r="5" spans="1:12" ht="18.5" thickBot="1" x14ac:dyDescent="0.3">
      <c r="A5" s="154"/>
      <c r="B5" s="154"/>
      <c r="C5" s="154"/>
      <c r="D5" s="154"/>
      <c r="E5" s="154"/>
      <c r="F5" s="154"/>
      <c r="G5" s="154"/>
      <c r="H5" s="321" t="s">
        <v>356</v>
      </c>
      <c r="I5" s="433" t="s">
        <v>456</v>
      </c>
      <c r="J5" s="412"/>
      <c r="K5" s="412"/>
      <c r="L5" s="393"/>
    </row>
    <row r="6" spans="1:12" ht="18.5" thickBot="1" x14ac:dyDescent="0.3">
      <c r="A6" s="154"/>
      <c r="B6" s="154"/>
      <c r="C6" s="154"/>
      <c r="D6" s="154"/>
      <c r="E6" s="154"/>
      <c r="F6" s="154"/>
      <c r="G6" s="154"/>
      <c r="H6" s="321" t="s">
        <v>365</v>
      </c>
      <c r="I6" s="434" t="s">
        <v>457</v>
      </c>
      <c r="J6" s="413"/>
      <c r="K6" s="413"/>
      <c r="L6" s="414"/>
    </row>
    <row r="7" spans="1:12" ht="16" thickBot="1" x14ac:dyDescent="0.4">
      <c r="A7" s="501"/>
      <c r="B7" s="501"/>
      <c r="C7" s="501"/>
      <c r="D7" s="501"/>
      <c r="E7" s="501"/>
      <c r="F7" s="501"/>
      <c r="G7" s="156"/>
      <c r="H7" s="670"/>
      <c r="I7" s="670"/>
      <c r="J7" s="670"/>
      <c r="K7" s="670"/>
      <c r="L7" s="670"/>
    </row>
    <row r="8" spans="1:12" ht="16.5" customHeight="1" thickBot="1" x14ac:dyDescent="0.3">
      <c r="A8" s="671" t="s">
        <v>22</v>
      </c>
      <c r="B8" s="673" t="s">
        <v>21</v>
      </c>
      <c r="C8" s="507" t="s">
        <v>18</v>
      </c>
      <c r="D8" s="508"/>
      <c r="E8" s="508"/>
      <c r="F8" s="618"/>
      <c r="G8" s="197"/>
      <c r="H8" s="157"/>
      <c r="I8" s="662" t="s">
        <v>355</v>
      </c>
      <c r="J8" s="663"/>
      <c r="K8" s="663"/>
      <c r="L8" s="664"/>
    </row>
    <row r="9" spans="1:12" ht="56.25" customHeight="1" thickBot="1" x14ac:dyDescent="0.3">
      <c r="A9" s="672"/>
      <c r="B9" s="674"/>
      <c r="C9" s="199" t="s">
        <v>327</v>
      </c>
      <c r="D9" s="199" t="s">
        <v>328</v>
      </c>
      <c r="E9" s="196" t="s">
        <v>334</v>
      </c>
      <c r="F9" s="196" t="s">
        <v>0</v>
      </c>
      <c r="G9" s="197"/>
      <c r="H9" s="158"/>
      <c r="I9" s="196" t="s">
        <v>318</v>
      </c>
      <c r="J9" s="295" t="s">
        <v>319</v>
      </c>
      <c r="K9" s="295" t="s">
        <v>320</v>
      </c>
      <c r="L9" s="295" t="s">
        <v>459</v>
      </c>
    </row>
    <row r="10" spans="1:12" ht="23" customHeight="1" thickBot="1" x14ac:dyDescent="0.3">
      <c r="A10" s="293"/>
      <c r="B10" s="294"/>
      <c r="C10" s="296">
        <f>'PWP &amp; Amendments'!C10</f>
        <v>0.05</v>
      </c>
      <c r="D10" s="298">
        <f>'PWP &amp; Amendments'!D10</f>
        <v>0.15000000000000002</v>
      </c>
      <c r="E10" s="298">
        <f>'PWP &amp; Amendments'!E10</f>
        <v>0.8</v>
      </c>
      <c r="F10" s="297">
        <v>1</v>
      </c>
      <c r="G10" s="197"/>
      <c r="H10" s="158"/>
      <c r="I10" s="199"/>
      <c r="J10" s="197"/>
      <c r="K10" s="197"/>
      <c r="L10" s="260"/>
    </row>
    <row r="11" spans="1:12" ht="17.25" customHeight="1" thickBot="1" x14ac:dyDescent="0.4">
      <c r="A11" s="502" t="s">
        <v>2</v>
      </c>
      <c r="B11" s="503"/>
      <c r="C11" s="503"/>
      <c r="D11" s="503"/>
      <c r="E11" s="503"/>
      <c r="F11" s="675"/>
      <c r="G11" s="68"/>
      <c r="H11" s="74"/>
      <c r="I11" s="676" t="s">
        <v>2</v>
      </c>
      <c r="J11" s="677"/>
      <c r="K11" s="677"/>
      <c r="L11" s="678"/>
    </row>
    <row r="12" spans="1:12" ht="17.25" customHeight="1" thickBot="1" x14ac:dyDescent="0.45">
      <c r="A12" s="21" t="s">
        <v>32</v>
      </c>
      <c r="B12" s="22" t="s">
        <v>3</v>
      </c>
      <c r="C12" s="1">
        <f>$C$10*F12</f>
        <v>500</v>
      </c>
      <c r="D12" s="1">
        <f>$D$10*F12</f>
        <v>1500.0000000000002</v>
      </c>
      <c r="E12" s="1">
        <f>SUM(F12*0.8)</f>
        <v>8000</v>
      </c>
      <c r="F12" s="8">
        <f>'PWP &amp; Amendments'!K12</f>
        <v>10000</v>
      </c>
      <c r="G12" s="5"/>
      <c r="H12" s="75"/>
      <c r="I12" s="17">
        <f>SUM(I13:I16)</f>
        <v>0</v>
      </c>
      <c r="J12" s="3">
        <f>IF(K12=0,0,(K12/F12))</f>
        <v>0</v>
      </c>
      <c r="K12" s="17">
        <f>SUM(I12:I12)</f>
        <v>0</v>
      </c>
      <c r="L12" s="19">
        <f>'PWP &amp; Amendments'!K12-K12</f>
        <v>10000</v>
      </c>
    </row>
    <row r="13" spans="1:12" ht="17.25" customHeight="1" x14ac:dyDescent="0.35">
      <c r="A13" s="23" t="s">
        <v>31</v>
      </c>
      <c r="B13" s="24" t="s">
        <v>23</v>
      </c>
      <c r="C13" s="509"/>
      <c r="D13" s="510"/>
      <c r="E13" s="510"/>
      <c r="F13" s="679"/>
      <c r="G13" s="76"/>
      <c r="I13" s="107"/>
      <c r="J13" s="77"/>
      <c r="K13" s="213">
        <f>SUM(I13:I13)</f>
        <v>0</v>
      </c>
      <c r="L13" s="78"/>
    </row>
    <row r="14" spans="1:12" ht="17.25" customHeight="1" x14ac:dyDescent="0.35">
      <c r="A14" s="79" t="s">
        <v>33</v>
      </c>
      <c r="B14" s="26" t="s">
        <v>137</v>
      </c>
      <c r="C14" s="511"/>
      <c r="D14" s="512"/>
      <c r="E14" s="512"/>
      <c r="F14" s="680"/>
      <c r="G14" s="76"/>
      <c r="I14" s="108"/>
      <c r="J14" s="80"/>
      <c r="K14" s="214">
        <f>SUM(I14:I14)</f>
        <v>0</v>
      </c>
      <c r="L14" s="78"/>
    </row>
    <row r="15" spans="1:12" ht="17.25" customHeight="1" x14ac:dyDescent="0.35">
      <c r="A15" s="79" t="s">
        <v>34</v>
      </c>
      <c r="B15" s="81" t="s">
        <v>25</v>
      </c>
      <c r="C15" s="511"/>
      <c r="D15" s="512"/>
      <c r="E15" s="512"/>
      <c r="F15" s="680"/>
      <c r="G15" s="76"/>
      <c r="I15" s="109"/>
      <c r="J15" s="80"/>
      <c r="K15" s="215">
        <f>SUM(I15:I15)</f>
        <v>0</v>
      </c>
      <c r="L15" s="78"/>
    </row>
    <row r="16" spans="1:12" ht="17.25" customHeight="1" thickBot="1" x14ac:dyDescent="0.4">
      <c r="A16" s="25" t="s">
        <v>60</v>
      </c>
      <c r="B16" s="82" t="s">
        <v>14</v>
      </c>
      <c r="C16" s="513"/>
      <c r="D16" s="514"/>
      <c r="E16" s="514"/>
      <c r="F16" s="681"/>
      <c r="G16" s="76"/>
      <c r="I16" s="110"/>
      <c r="J16" s="83"/>
      <c r="K16" s="216">
        <f>SUM(I16:I16)</f>
        <v>0</v>
      </c>
      <c r="L16" s="78"/>
    </row>
    <row r="17" spans="1:12" ht="17" thickBot="1" x14ac:dyDescent="0.4">
      <c r="A17" s="502" t="s">
        <v>4</v>
      </c>
      <c r="B17" s="503"/>
      <c r="C17" s="503"/>
      <c r="D17" s="503"/>
      <c r="E17" s="503"/>
      <c r="F17" s="675"/>
      <c r="G17" s="68"/>
      <c r="I17" s="682" t="s">
        <v>4</v>
      </c>
      <c r="J17" s="683"/>
      <c r="K17" s="683"/>
      <c r="L17" s="684"/>
    </row>
    <row r="18" spans="1:12" ht="17" thickBot="1" x14ac:dyDescent="0.4">
      <c r="A18" s="21" t="s">
        <v>35</v>
      </c>
      <c r="B18" s="22" t="s">
        <v>229</v>
      </c>
      <c r="C18" s="1">
        <f>$C$10*F18</f>
        <v>500</v>
      </c>
      <c r="D18" s="1">
        <f>$D$10*F18</f>
        <v>1500.0000000000002</v>
      </c>
      <c r="E18" s="1">
        <f>SUM(F18*0.8)</f>
        <v>8000</v>
      </c>
      <c r="F18" s="8">
        <f>'PWP &amp; Amendments'!K18</f>
        <v>10000</v>
      </c>
      <c r="G18" s="5"/>
      <c r="I18" s="18">
        <f>SUM(I19:I23)</f>
        <v>0</v>
      </c>
      <c r="J18" s="3">
        <f>IF(K18=0,0,(K18/F18))</f>
        <v>0</v>
      </c>
      <c r="K18" s="17">
        <f>SUM(I18)</f>
        <v>0</v>
      </c>
      <c r="L18" s="84">
        <f>'PWP &amp; Amendments'!K18-K18</f>
        <v>10000</v>
      </c>
    </row>
    <row r="19" spans="1:12" ht="17.25" customHeight="1" x14ac:dyDescent="0.35">
      <c r="A19" s="39" t="s">
        <v>36</v>
      </c>
      <c r="B19" s="85" t="s">
        <v>6</v>
      </c>
      <c r="C19" s="639"/>
      <c r="D19" s="640"/>
      <c r="E19" s="640"/>
      <c r="F19" s="641"/>
      <c r="G19" s="86"/>
      <c r="I19" s="107"/>
      <c r="J19" s="77"/>
      <c r="K19" s="213">
        <f>SUM(I19:I19)</f>
        <v>0</v>
      </c>
      <c r="L19" s="78"/>
    </row>
    <row r="20" spans="1:12" ht="17.25" customHeight="1" x14ac:dyDescent="0.35">
      <c r="A20" s="87" t="s">
        <v>121</v>
      </c>
      <c r="B20" s="88" t="s">
        <v>7</v>
      </c>
      <c r="C20" s="642"/>
      <c r="D20" s="643"/>
      <c r="E20" s="643"/>
      <c r="F20" s="644"/>
      <c r="G20" s="86"/>
      <c r="I20" s="108"/>
      <c r="J20" s="80"/>
      <c r="K20" s="214">
        <f>SUM(I20:I20)</f>
        <v>0</v>
      </c>
      <c r="L20" s="78"/>
    </row>
    <row r="21" spans="1:12" ht="17.25" customHeight="1" x14ac:dyDescent="0.35">
      <c r="A21" s="87" t="s">
        <v>37</v>
      </c>
      <c r="B21" s="88" t="s">
        <v>8</v>
      </c>
      <c r="C21" s="642"/>
      <c r="D21" s="643"/>
      <c r="E21" s="643"/>
      <c r="F21" s="644"/>
      <c r="G21" s="86"/>
      <c r="I21" s="108"/>
      <c r="J21" s="80"/>
      <c r="K21" s="214">
        <f>SUM(I21:I21)</f>
        <v>0</v>
      </c>
      <c r="L21" s="78"/>
    </row>
    <row r="22" spans="1:12" ht="17.25" customHeight="1" x14ac:dyDescent="0.35">
      <c r="A22" s="87" t="s">
        <v>38</v>
      </c>
      <c r="B22" s="88" t="s">
        <v>9</v>
      </c>
      <c r="C22" s="642"/>
      <c r="D22" s="643"/>
      <c r="E22" s="643"/>
      <c r="F22" s="644"/>
      <c r="G22" s="86"/>
      <c r="I22" s="108"/>
      <c r="J22" s="80"/>
      <c r="K22" s="214">
        <f>SUM(I22:I22)</f>
        <v>0</v>
      </c>
      <c r="L22" s="78"/>
    </row>
    <row r="23" spans="1:12" ht="17" thickBot="1" x14ac:dyDescent="0.4">
      <c r="A23" s="41" t="s">
        <v>39</v>
      </c>
      <c r="B23" s="42" t="s">
        <v>10</v>
      </c>
      <c r="C23" s="645"/>
      <c r="D23" s="646"/>
      <c r="E23" s="646"/>
      <c r="F23" s="647"/>
      <c r="G23" s="86"/>
      <c r="I23" s="111"/>
      <c r="J23" s="89"/>
      <c r="K23" s="214">
        <f>SUM(I23:I23)</f>
        <v>0</v>
      </c>
      <c r="L23" s="78"/>
    </row>
    <row r="24" spans="1:12" ht="17" thickBot="1" x14ac:dyDescent="0.4">
      <c r="A24" s="21" t="s">
        <v>40</v>
      </c>
      <c r="B24" s="22" t="s">
        <v>59</v>
      </c>
      <c r="C24" s="1">
        <f>$C$10*F24</f>
        <v>500</v>
      </c>
      <c r="D24" s="1">
        <f>$D$10*F24</f>
        <v>1500.0000000000002</v>
      </c>
      <c r="E24" s="1">
        <f>SUM(F24*0.8)</f>
        <v>8000</v>
      </c>
      <c r="F24" s="8">
        <f>'PWP &amp; Amendments'!K24</f>
        <v>10000</v>
      </c>
      <c r="G24" s="5"/>
      <c r="I24" s="18">
        <f>SUM(I25:I25)</f>
        <v>0</v>
      </c>
      <c r="J24" s="3">
        <f>IF(K24=0,0,(K24/F24))</f>
        <v>0</v>
      </c>
      <c r="K24" s="17">
        <f>SUM(I24)</f>
        <v>0</v>
      </c>
      <c r="L24" s="19">
        <f>'PWP &amp; Amendments'!K24-K24</f>
        <v>10000</v>
      </c>
    </row>
    <row r="25" spans="1:12" ht="17" thickBot="1" x14ac:dyDescent="0.4">
      <c r="A25" s="37" t="s">
        <v>41</v>
      </c>
      <c r="B25" s="38" t="s">
        <v>57</v>
      </c>
      <c r="C25" s="665"/>
      <c r="D25" s="666"/>
      <c r="E25" s="666"/>
      <c r="F25" s="667"/>
      <c r="G25" s="86"/>
      <c r="I25" s="107"/>
      <c r="J25" s="90"/>
      <c r="K25" s="214">
        <f>SUM(I25:I25)</f>
        <v>0</v>
      </c>
      <c r="L25" s="78"/>
    </row>
    <row r="26" spans="1:12" ht="17" thickBot="1" x14ac:dyDescent="0.4">
      <c r="A26" s="21" t="s">
        <v>42</v>
      </c>
      <c r="B26" s="22" t="s">
        <v>56</v>
      </c>
      <c r="C26" s="1">
        <f>$C$10*F26</f>
        <v>500</v>
      </c>
      <c r="D26" s="1">
        <f>$D$10*F26</f>
        <v>1500.0000000000002</v>
      </c>
      <c r="E26" s="1">
        <f>SUM(F26*0.8)</f>
        <v>8000</v>
      </c>
      <c r="F26" s="8">
        <f>'PWP &amp; Amendments'!K26</f>
        <v>10000</v>
      </c>
      <c r="G26" s="5"/>
      <c r="I26" s="18">
        <f>SUM(I27:I28)</f>
        <v>0</v>
      </c>
      <c r="J26" s="3">
        <f>IF(K26=0,0,(K26/F26))</f>
        <v>0</v>
      </c>
      <c r="K26" s="17">
        <f>SUM(I26)</f>
        <v>0</v>
      </c>
      <c r="L26" s="19">
        <f>'PWP &amp; Amendments'!K26-K26</f>
        <v>10000</v>
      </c>
    </row>
    <row r="27" spans="1:12" ht="17.25" customHeight="1" x14ac:dyDescent="0.35">
      <c r="A27" s="39" t="s">
        <v>43</v>
      </c>
      <c r="B27" s="85" t="s">
        <v>11</v>
      </c>
      <c r="C27" s="651"/>
      <c r="D27" s="652"/>
      <c r="E27" s="652"/>
      <c r="F27" s="653"/>
      <c r="G27" s="86"/>
      <c r="I27" s="107"/>
      <c r="J27" s="90"/>
      <c r="K27" s="214">
        <f>SUM(I27:I27)</f>
        <v>0</v>
      </c>
      <c r="L27" s="78"/>
    </row>
    <row r="28" spans="1:12" ht="17" thickBot="1" x14ac:dyDescent="0.4">
      <c r="A28" s="41" t="s">
        <v>44</v>
      </c>
      <c r="B28" s="42" t="s">
        <v>30</v>
      </c>
      <c r="C28" s="657"/>
      <c r="D28" s="658"/>
      <c r="E28" s="658"/>
      <c r="F28" s="659"/>
      <c r="G28" s="86"/>
      <c r="I28" s="111"/>
      <c r="J28" s="91"/>
      <c r="K28" s="214">
        <f>SUM(I28:I28)</f>
        <v>0</v>
      </c>
      <c r="L28" s="78"/>
    </row>
    <row r="29" spans="1:12" ht="17" thickBot="1" x14ac:dyDescent="0.4">
      <c r="A29" s="21" t="s">
        <v>45</v>
      </c>
      <c r="B29" s="22" t="s">
        <v>12</v>
      </c>
      <c r="C29" s="1">
        <f>$C$10*F29</f>
        <v>500</v>
      </c>
      <c r="D29" s="1">
        <f>$D$10*F29</f>
        <v>1500.0000000000002</v>
      </c>
      <c r="E29" s="1">
        <f>SUM(F29*0.8)</f>
        <v>8000</v>
      </c>
      <c r="F29" s="8">
        <f>'PWP &amp; Amendments'!K29</f>
        <v>10000</v>
      </c>
      <c r="G29" s="5"/>
      <c r="I29" s="18">
        <f>SUM(I30:I31)</f>
        <v>0</v>
      </c>
      <c r="J29" s="3">
        <f>IF(K29=0,0,(K29/F29))</f>
        <v>0</v>
      </c>
      <c r="K29" s="17">
        <f>SUM(I29)</f>
        <v>0</v>
      </c>
      <c r="L29" s="19">
        <f>'PWP &amp; Amendments'!K29-K29</f>
        <v>10000</v>
      </c>
    </row>
    <row r="30" spans="1:12" ht="17.25" customHeight="1" x14ac:dyDescent="0.35">
      <c r="A30" s="92" t="s">
        <v>46</v>
      </c>
      <c r="B30" s="93" t="s">
        <v>27</v>
      </c>
      <c r="C30" s="651"/>
      <c r="D30" s="652"/>
      <c r="E30" s="652"/>
      <c r="F30" s="653"/>
      <c r="G30" s="86"/>
      <c r="I30" s="107"/>
      <c r="J30" s="94"/>
      <c r="K30" s="214">
        <f>SUM(I30:I30)</f>
        <v>0</v>
      </c>
      <c r="L30" s="78"/>
    </row>
    <row r="31" spans="1:12" ht="17" thickBot="1" x14ac:dyDescent="0.4">
      <c r="A31" s="95" t="s">
        <v>47</v>
      </c>
      <c r="B31" s="82" t="s">
        <v>179</v>
      </c>
      <c r="C31" s="657"/>
      <c r="D31" s="658"/>
      <c r="E31" s="658"/>
      <c r="F31" s="659"/>
      <c r="G31" s="96"/>
      <c r="I31" s="109"/>
      <c r="J31" s="97"/>
      <c r="K31" s="215">
        <f>SUM(I31:I31)</f>
        <v>0</v>
      </c>
      <c r="L31" s="78"/>
    </row>
    <row r="32" spans="1:12" ht="28.25" customHeight="1" thickBot="1" x14ac:dyDescent="0.4">
      <c r="A32" s="299" t="s">
        <v>363</v>
      </c>
      <c r="B32" s="327" t="str">
        <f>'PWP &amp; Amendments'!B32</f>
        <v>Special Study #1 - insert name, if there is a special study</v>
      </c>
      <c r="C32" s="1">
        <f>$C$10*F32</f>
        <v>0</v>
      </c>
      <c r="D32" s="1">
        <f>$D$10*F32</f>
        <v>0</v>
      </c>
      <c r="E32" s="1">
        <f>SUM(F32*0.8)</f>
        <v>0</v>
      </c>
      <c r="F32" s="8">
        <f>'PWP &amp; Amendments'!K32</f>
        <v>0</v>
      </c>
      <c r="G32" s="96"/>
      <c r="I32" s="313"/>
      <c r="J32" s="3">
        <f>IF(K32=0,0,(K32/F32))</f>
        <v>0</v>
      </c>
      <c r="K32" s="304">
        <f>SUM(I32:I32)</f>
        <v>0</v>
      </c>
      <c r="L32" s="19">
        <f>'PWP &amp; Amendments'!K32-K32</f>
        <v>0</v>
      </c>
    </row>
    <row r="33" spans="1:12" ht="28.25" customHeight="1" thickBot="1" x14ac:dyDescent="0.4">
      <c r="A33" s="305" t="s">
        <v>371</v>
      </c>
      <c r="B33" s="327" t="str">
        <f>'PWP &amp; Amendments'!B33</f>
        <v xml:space="preserve"> </v>
      </c>
      <c r="C33" s="1">
        <f>$C$10*F33</f>
        <v>0</v>
      </c>
      <c r="D33" s="1">
        <f>$D$10*F33</f>
        <v>0</v>
      </c>
      <c r="E33" s="1">
        <f>SUM(F33*0.8)</f>
        <v>0</v>
      </c>
      <c r="F33" s="8">
        <f>'PWP &amp; Amendments'!K33</f>
        <v>0</v>
      </c>
      <c r="G33" s="96"/>
      <c r="I33" s="313"/>
      <c r="J33" s="3">
        <f>IF(K33=0,0,(K33/F33))</f>
        <v>0</v>
      </c>
      <c r="K33" s="304">
        <f>SUM(I33:I33)</f>
        <v>0</v>
      </c>
      <c r="L33" s="19">
        <f>'PWP &amp; Amendments'!K33-K33</f>
        <v>0</v>
      </c>
    </row>
    <row r="34" spans="1:12" ht="7.75" customHeight="1" x14ac:dyDescent="0.35">
      <c r="A34" s="453"/>
      <c r="B34" s="454"/>
      <c r="C34" s="455"/>
      <c r="D34" s="455"/>
      <c r="E34" s="455"/>
      <c r="F34" s="456"/>
      <c r="G34" s="96"/>
      <c r="I34" s="458"/>
      <c r="J34" s="449"/>
      <c r="K34" s="459"/>
      <c r="L34" s="450"/>
    </row>
    <row r="35" spans="1:12" ht="4.75" customHeight="1" thickBot="1" x14ac:dyDescent="0.4">
      <c r="A35" s="290"/>
      <c r="B35" s="442"/>
      <c r="C35" s="451"/>
      <c r="D35" s="451"/>
      <c r="E35" s="451"/>
      <c r="F35" s="452"/>
      <c r="G35" s="96"/>
      <c r="I35" s="447"/>
      <c r="J35" s="443"/>
      <c r="K35" s="444"/>
      <c r="L35" s="448"/>
    </row>
    <row r="36" spans="1:12" ht="17" thickBot="1" x14ac:dyDescent="0.4">
      <c r="A36" s="502" t="s">
        <v>13</v>
      </c>
      <c r="B36" s="503"/>
      <c r="C36" s="503"/>
      <c r="D36" s="503"/>
      <c r="E36" s="503"/>
      <c r="F36" s="675"/>
      <c r="G36" s="68"/>
      <c r="I36" s="648" t="s">
        <v>13</v>
      </c>
      <c r="J36" s="649"/>
      <c r="K36" s="649"/>
      <c r="L36" s="650"/>
    </row>
    <row r="37" spans="1:12" ht="17" thickBot="1" x14ac:dyDescent="0.4">
      <c r="A37" s="21" t="s">
        <v>48</v>
      </c>
      <c r="B37" s="22" t="s">
        <v>28</v>
      </c>
      <c r="C37" s="1">
        <f>$C$10*F37</f>
        <v>500</v>
      </c>
      <c r="D37" s="1">
        <f>$D$10*F37</f>
        <v>1500.0000000000002</v>
      </c>
      <c r="E37" s="1">
        <f>SUM(F37*0.8)</f>
        <v>8000</v>
      </c>
      <c r="F37" s="8">
        <f>'PWP &amp; Amendments'!K37</f>
        <v>10000</v>
      </c>
      <c r="G37" s="5"/>
      <c r="I37" s="12">
        <f>SUM(I38:I40)</f>
        <v>0</v>
      </c>
      <c r="J37" s="3">
        <f>IF(K37=0,0,(K37/F37))</f>
        <v>0</v>
      </c>
      <c r="K37" s="71">
        <f>SUM(I37)</f>
        <v>0</v>
      </c>
      <c r="L37" s="19">
        <f>'PWP &amp; Amendments'!K37-K37</f>
        <v>10000</v>
      </c>
    </row>
    <row r="38" spans="1:12" ht="17.25" customHeight="1" x14ac:dyDescent="0.35">
      <c r="A38" s="39" t="s">
        <v>49</v>
      </c>
      <c r="B38" s="40" t="s">
        <v>26</v>
      </c>
      <c r="C38" s="651"/>
      <c r="D38" s="652"/>
      <c r="E38" s="652"/>
      <c r="F38" s="653"/>
      <c r="G38" s="86"/>
      <c r="I38" s="107"/>
      <c r="J38" s="90"/>
      <c r="K38" s="217">
        <f>SUM(I38:I38)</f>
        <v>0</v>
      </c>
      <c r="L38" s="78"/>
    </row>
    <row r="39" spans="1:12" ht="17.25" customHeight="1" x14ac:dyDescent="0.35">
      <c r="A39" s="87" t="s">
        <v>50</v>
      </c>
      <c r="B39" s="98" t="s">
        <v>29</v>
      </c>
      <c r="C39" s="654"/>
      <c r="D39" s="655"/>
      <c r="E39" s="655"/>
      <c r="F39" s="656"/>
      <c r="G39" s="86"/>
      <c r="I39" s="108"/>
      <c r="J39" s="91"/>
      <c r="K39" s="218">
        <f>SUM(I39:I39)</f>
        <v>0</v>
      </c>
      <c r="L39" s="78"/>
    </row>
    <row r="40" spans="1:12" ht="17.25" customHeight="1" thickBot="1" x14ac:dyDescent="0.4">
      <c r="A40" s="28" t="s">
        <v>51</v>
      </c>
      <c r="B40" s="99" t="s">
        <v>117</v>
      </c>
      <c r="C40" s="657"/>
      <c r="D40" s="658"/>
      <c r="E40" s="658"/>
      <c r="F40" s="659"/>
      <c r="G40" s="76"/>
      <c r="I40" s="111"/>
      <c r="J40" s="91"/>
      <c r="K40" s="219">
        <f>SUM(I40:I40)</f>
        <v>0</v>
      </c>
      <c r="L40" s="78"/>
    </row>
    <row r="41" spans="1:12" ht="17" thickBot="1" x14ac:dyDescent="0.4">
      <c r="A41" s="590" t="s">
        <v>118</v>
      </c>
      <c r="B41" s="591"/>
      <c r="C41" s="591"/>
      <c r="D41" s="591"/>
      <c r="E41" s="591"/>
      <c r="F41" s="628"/>
      <c r="G41" s="76"/>
      <c r="I41" s="632" t="s">
        <v>118</v>
      </c>
      <c r="J41" s="633"/>
      <c r="K41" s="633"/>
      <c r="L41" s="634"/>
    </row>
    <row r="42" spans="1:12" ht="17" thickBot="1" x14ac:dyDescent="0.4">
      <c r="A42" s="43" t="s">
        <v>111</v>
      </c>
      <c r="B42" s="44" t="s">
        <v>193</v>
      </c>
      <c r="C42" s="1">
        <f>$C$10*F42</f>
        <v>100</v>
      </c>
      <c r="D42" s="1">
        <f>$D$10*F42</f>
        <v>300.00000000000006</v>
      </c>
      <c r="E42" s="1">
        <f>SUM(F42*0.8)</f>
        <v>1600</v>
      </c>
      <c r="F42" s="8">
        <f>'PWP &amp; Amendments'!K42</f>
        <v>2000</v>
      </c>
      <c r="G42" s="76"/>
      <c r="I42" s="12">
        <f>SUM(I43:I43)</f>
        <v>0</v>
      </c>
      <c r="J42" s="3">
        <f>IF(K42=0,0,(K42/F42))</f>
        <v>0</v>
      </c>
      <c r="K42" s="71">
        <f>SUM(I42)</f>
        <v>0</v>
      </c>
      <c r="L42" s="19">
        <f>'PWP &amp; Amendments'!K42-K42</f>
        <v>2000</v>
      </c>
    </row>
    <row r="43" spans="1:12" ht="17" thickBot="1" x14ac:dyDescent="0.4">
      <c r="A43" s="46" t="s">
        <v>116</v>
      </c>
      <c r="B43" s="47" t="s">
        <v>136</v>
      </c>
      <c r="C43" s="588"/>
      <c r="D43" s="589"/>
      <c r="E43" s="589"/>
      <c r="F43" s="635"/>
      <c r="G43" s="76"/>
      <c r="I43" s="112"/>
      <c r="J43" s="100"/>
      <c r="K43" s="216">
        <f>SUM(I43:I43)</f>
        <v>0</v>
      </c>
      <c r="L43" s="78"/>
    </row>
    <row r="44" spans="1:12" ht="17" thickBot="1" x14ac:dyDescent="0.4">
      <c r="A44" s="21" t="s">
        <v>122</v>
      </c>
      <c r="B44" s="48" t="s">
        <v>194</v>
      </c>
      <c r="C44" s="1">
        <f>$C$10*F44</f>
        <v>50</v>
      </c>
      <c r="D44" s="1">
        <f>$D$10*F44</f>
        <v>150.00000000000003</v>
      </c>
      <c r="E44" s="1">
        <f>SUM(F44*0.8)</f>
        <v>800</v>
      </c>
      <c r="F44" s="8">
        <f>'PWP &amp; Amendments'!K44</f>
        <v>1000</v>
      </c>
      <c r="G44" s="76"/>
      <c r="I44" s="12">
        <f>SUM(I45:I45)</f>
        <v>0</v>
      </c>
      <c r="J44" s="3">
        <f>IF(K44=0,0,(K44/F44))</f>
        <v>0</v>
      </c>
      <c r="K44" s="71">
        <f>SUM(I44)</f>
        <v>0</v>
      </c>
      <c r="L44" s="19">
        <f>'PWP &amp; Amendments'!K44-K44</f>
        <v>1000</v>
      </c>
    </row>
    <row r="45" spans="1:12" ht="17" thickBot="1" x14ac:dyDescent="0.4">
      <c r="A45" s="46" t="s">
        <v>129</v>
      </c>
      <c r="B45" s="47" t="s">
        <v>134</v>
      </c>
      <c r="C45" s="588"/>
      <c r="D45" s="589"/>
      <c r="E45" s="589"/>
      <c r="F45" s="635"/>
      <c r="G45" s="76"/>
      <c r="I45" s="112"/>
      <c r="J45" s="100"/>
      <c r="K45" s="216">
        <f>SUM(I45:I45)</f>
        <v>0</v>
      </c>
      <c r="L45" s="78"/>
    </row>
    <row r="46" spans="1:12" ht="17" thickBot="1" x14ac:dyDescent="0.4">
      <c r="A46" s="21" t="s">
        <v>123</v>
      </c>
      <c r="B46" s="48" t="s">
        <v>195</v>
      </c>
      <c r="C46" s="1">
        <f>$C$10*F46</f>
        <v>50</v>
      </c>
      <c r="D46" s="1">
        <f>$D$10*F46</f>
        <v>150.00000000000003</v>
      </c>
      <c r="E46" s="1">
        <f>SUM(F46*0.8)</f>
        <v>800</v>
      </c>
      <c r="F46" s="8">
        <f>'PWP &amp; Amendments'!K46</f>
        <v>1000</v>
      </c>
      <c r="G46" s="76"/>
      <c r="I46" s="12">
        <f>SUM(I47:I49)</f>
        <v>0</v>
      </c>
      <c r="J46" s="3">
        <f>IF(K46=0,0,(K46/F46))</f>
        <v>0</v>
      </c>
      <c r="K46" s="71">
        <f>SUM(I46)</f>
        <v>0</v>
      </c>
      <c r="L46" s="19">
        <f>'PWP &amp; Amendments'!K46-K46</f>
        <v>1000</v>
      </c>
    </row>
    <row r="47" spans="1:12" ht="17.25" customHeight="1" x14ac:dyDescent="0.35">
      <c r="A47" s="30" t="s">
        <v>130</v>
      </c>
      <c r="B47" s="31" t="s">
        <v>142</v>
      </c>
      <c r="C47" s="515"/>
      <c r="D47" s="516"/>
      <c r="E47" s="516"/>
      <c r="F47" s="636"/>
      <c r="G47" s="76"/>
      <c r="I47" s="107"/>
      <c r="J47" s="100"/>
      <c r="K47" s="213">
        <f>SUM(I47:I47)</f>
        <v>0</v>
      </c>
      <c r="L47" s="78"/>
    </row>
    <row r="48" spans="1:12" ht="17.25" customHeight="1" x14ac:dyDescent="0.35">
      <c r="A48" s="32" t="s">
        <v>138</v>
      </c>
      <c r="B48" s="50" t="s">
        <v>139</v>
      </c>
      <c r="C48" s="517"/>
      <c r="D48" s="518"/>
      <c r="E48" s="518"/>
      <c r="F48" s="637"/>
      <c r="G48" s="76"/>
      <c r="I48" s="108"/>
      <c r="J48" s="100"/>
      <c r="K48" s="220">
        <f>SUM(I48:I48)</f>
        <v>0</v>
      </c>
      <c r="L48" s="78"/>
    </row>
    <row r="49" spans="1:13" ht="17.25" customHeight="1" thickBot="1" x14ac:dyDescent="0.4">
      <c r="A49" s="51" t="s">
        <v>140</v>
      </c>
      <c r="B49" s="52" t="s">
        <v>141</v>
      </c>
      <c r="C49" s="519"/>
      <c r="D49" s="520"/>
      <c r="E49" s="520"/>
      <c r="F49" s="638"/>
      <c r="G49" s="76"/>
      <c r="I49" s="113"/>
      <c r="J49" s="100"/>
      <c r="K49" s="214">
        <f>SUM(I49:I49)</f>
        <v>0</v>
      </c>
      <c r="L49" s="78"/>
    </row>
    <row r="50" spans="1:13" ht="17" thickBot="1" x14ac:dyDescent="0.4">
      <c r="A50" s="21" t="s">
        <v>124</v>
      </c>
      <c r="B50" s="48" t="s">
        <v>196</v>
      </c>
      <c r="C50" s="1">
        <f>$C$10*F50</f>
        <v>25</v>
      </c>
      <c r="D50" s="1">
        <f>$D$10*F50</f>
        <v>75.000000000000014</v>
      </c>
      <c r="E50" s="1">
        <f>SUM(F50*0.8)</f>
        <v>400</v>
      </c>
      <c r="F50" s="8">
        <f>'PWP &amp; Amendments'!K50</f>
        <v>500</v>
      </c>
      <c r="G50" s="76"/>
      <c r="I50" s="12">
        <f>SUM(I51:I51)</f>
        <v>0</v>
      </c>
      <c r="J50" s="3">
        <f>IF(K50=0,0,(K50/F50))</f>
        <v>0</v>
      </c>
      <c r="K50" s="71">
        <f>SUM(I50)</f>
        <v>0</v>
      </c>
      <c r="L50" s="19">
        <f>'PWP &amp; Amendments'!K50-K50</f>
        <v>500</v>
      </c>
    </row>
    <row r="51" spans="1:13" ht="17" thickBot="1" x14ac:dyDescent="0.4">
      <c r="A51" s="46" t="s">
        <v>131</v>
      </c>
      <c r="B51" s="47" t="s">
        <v>135</v>
      </c>
      <c r="C51" s="588"/>
      <c r="D51" s="589"/>
      <c r="E51" s="589"/>
      <c r="F51" s="635"/>
      <c r="G51" s="76"/>
      <c r="I51" s="112"/>
      <c r="J51" s="100"/>
      <c r="K51" s="219">
        <f>SUM(I51:I51)</f>
        <v>0</v>
      </c>
      <c r="L51" s="78"/>
    </row>
    <row r="52" spans="1:13" ht="17" thickBot="1" x14ac:dyDescent="0.4">
      <c r="A52" s="21" t="s">
        <v>125</v>
      </c>
      <c r="B52" s="48" t="s">
        <v>197</v>
      </c>
      <c r="C52" s="1">
        <f>$C$10*F52</f>
        <v>25</v>
      </c>
      <c r="D52" s="1">
        <f>$D$10*F52</f>
        <v>75.000000000000014</v>
      </c>
      <c r="E52" s="1">
        <f>SUM(F52*0.8)</f>
        <v>400</v>
      </c>
      <c r="F52" s="8">
        <f>'PWP &amp; Amendments'!K52</f>
        <v>500</v>
      </c>
      <c r="G52" s="76"/>
      <c r="I52" s="12">
        <f>SUM(I53:I54)</f>
        <v>0</v>
      </c>
      <c r="J52" s="3">
        <f>IF(K52=0,0,(K52/F52))</f>
        <v>0</v>
      </c>
      <c r="K52" s="71">
        <f>SUM(I52)</f>
        <v>0</v>
      </c>
      <c r="L52" s="19">
        <f>'PWP &amp; Amendments'!K52-K52</f>
        <v>500</v>
      </c>
    </row>
    <row r="53" spans="1:13" ht="17.25" customHeight="1" x14ac:dyDescent="0.35">
      <c r="A53" s="30" t="s">
        <v>132</v>
      </c>
      <c r="B53" s="31" t="s">
        <v>143</v>
      </c>
      <c r="C53" s="515"/>
      <c r="D53" s="516"/>
      <c r="E53" s="516"/>
      <c r="F53" s="636"/>
      <c r="G53" s="76"/>
      <c r="I53" s="107"/>
      <c r="J53" s="100"/>
      <c r="K53" s="217">
        <f>SUM(I53:I53)</f>
        <v>0</v>
      </c>
      <c r="L53" s="78"/>
    </row>
    <row r="54" spans="1:13" ht="17.25" customHeight="1" thickBot="1" x14ac:dyDescent="0.4">
      <c r="A54" s="51" t="s">
        <v>144</v>
      </c>
      <c r="B54" s="52" t="s">
        <v>181</v>
      </c>
      <c r="C54" s="519"/>
      <c r="D54" s="520"/>
      <c r="E54" s="520"/>
      <c r="F54" s="638"/>
      <c r="G54" s="76"/>
      <c r="I54" s="113"/>
      <c r="J54" s="100"/>
      <c r="K54" s="221">
        <f>SUM(I54:I54)</f>
        <v>0</v>
      </c>
      <c r="L54" s="78"/>
    </row>
    <row r="55" spans="1:13" ht="17" thickBot="1" x14ac:dyDescent="0.4">
      <c r="A55" s="21" t="s">
        <v>126</v>
      </c>
      <c r="B55" s="48" t="s">
        <v>198</v>
      </c>
      <c r="C55" s="1">
        <f>$C$10*F55</f>
        <v>25</v>
      </c>
      <c r="D55" s="1">
        <f>$D$10*F55</f>
        <v>75.000000000000014</v>
      </c>
      <c r="E55" s="1">
        <f>SUM(F55*0.8)</f>
        <v>400</v>
      </c>
      <c r="F55" s="8">
        <f>'PWP &amp; Amendments'!K55</f>
        <v>500</v>
      </c>
      <c r="G55" s="76"/>
      <c r="I55" s="12">
        <f>SUM(I56:I58)</f>
        <v>0</v>
      </c>
      <c r="J55" s="3">
        <f>IF(K55=0,0,(K55/F55))</f>
        <v>0</v>
      </c>
      <c r="K55" s="71">
        <f>SUM(I55)</f>
        <v>0</v>
      </c>
      <c r="L55" s="19">
        <f>'PWP &amp; Amendments'!K55-K55</f>
        <v>500</v>
      </c>
    </row>
    <row r="56" spans="1:13" ht="17.25" customHeight="1" x14ac:dyDescent="0.35">
      <c r="A56" s="30" t="s">
        <v>133</v>
      </c>
      <c r="B56" s="31" t="s">
        <v>149</v>
      </c>
      <c r="C56" s="515"/>
      <c r="D56" s="516"/>
      <c r="E56" s="516"/>
      <c r="F56" s="636"/>
      <c r="G56" s="76"/>
      <c r="I56" s="107"/>
      <c r="J56" s="100"/>
      <c r="K56" s="213">
        <f>SUM(I56:I56)</f>
        <v>0</v>
      </c>
      <c r="L56" s="78"/>
    </row>
    <row r="57" spans="1:13" ht="17.25" customHeight="1" x14ac:dyDescent="0.35">
      <c r="A57" s="32" t="s">
        <v>145</v>
      </c>
      <c r="B57" s="50" t="s">
        <v>147</v>
      </c>
      <c r="C57" s="517"/>
      <c r="D57" s="518"/>
      <c r="E57" s="518"/>
      <c r="F57" s="637"/>
      <c r="G57" s="76"/>
      <c r="I57" s="114"/>
      <c r="J57" s="100"/>
      <c r="K57" s="220">
        <f>SUM(I57:I57)</f>
        <v>0</v>
      </c>
      <c r="L57" s="78"/>
    </row>
    <row r="58" spans="1:13" ht="17.25" customHeight="1" thickBot="1" x14ac:dyDescent="0.4">
      <c r="A58" s="51" t="s">
        <v>146</v>
      </c>
      <c r="B58" s="52" t="s">
        <v>148</v>
      </c>
      <c r="C58" s="519"/>
      <c r="D58" s="520"/>
      <c r="E58" s="520"/>
      <c r="F58" s="638"/>
      <c r="G58" s="76"/>
      <c r="I58" s="113"/>
      <c r="J58" s="100"/>
      <c r="K58" s="214">
        <f>SUM(I58:I58)</f>
        <v>0</v>
      </c>
      <c r="L58" s="78"/>
    </row>
    <row r="59" spans="1:13" ht="17" thickBot="1" x14ac:dyDescent="0.4">
      <c r="A59" s="590" t="s">
        <v>119</v>
      </c>
      <c r="B59" s="591"/>
      <c r="C59" s="591"/>
      <c r="D59" s="591"/>
      <c r="E59" s="591"/>
      <c r="F59" s="628"/>
      <c r="G59" s="76"/>
      <c r="I59" s="632" t="s">
        <v>119</v>
      </c>
      <c r="J59" s="633"/>
      <c r="K59" s="633"/>
      <c r="L59" s="634"/>
      <c r="M59" s="101"/>
    </row>
    <row r="60" spans="1:13" ht="17.25" customHeight="1" thickBot="1" x14ac:dyDescent="0.4">
      <c r="A60" s="22" t="s">
        <v>111</v>
      </c>
      <c r="B60" s="44" t="s">
        <v>114</v>
      </c>
      <c r="C60" s="1">
        <f>$C$10*F60</f>
        <v>780</v>
      </c>
      <c r="D60" s="1">
        <f>$D$10*F60</f>
        <v>2340.0000000000005</v>
      </c>
      <c r="E60" s="1">
        <f>SUM(F60*0.8)</f>
        <v>12480</v>
      </c>
      <c r="F60" s="8">
        <f>'PWP &amp; Amendments'!K60</f>
        <v>15600</v>
      </c>
      <c r="G60" s="76"/>
      <c r="I60" s="12">
        <f>SUM(I61:I61)</f>
        <v>0</v>
      </c>
      <c r="J60" s="3">
        <f>IF(K60=0,0,(K60/F60))</f>
        <v>0</v>
      </c>
      <c r="K60" s="17">
        <f>SUM(I60)</f>
        <v>0</v>
      </c>
      <c r="L60" s="19">
        <f>'PWP &amp; Amendments'!K60-K60</f>
        <v>15600</v>
      </c>
    </row>
    <row r="61" spans="1:13" ht="17.25" customHeight="1" thickBot="1" x14ac:dyDescent="0.4">
      <c r="A61" s="102" t="s">
        <v>116</v>
      </c>
      <c r="B61" s="54" t="s">
        <v>113</v>
      </c>
      <c r="C61" s="629"/>
      <c r="D61" s="630"/>
      <c r="E61" s="630"/>
      <c r="F61" s="631"/>
      <c r="G61" s="76"/>
      <c r="I61" s="115"/>
      <c r="J61" s="91"/>
      <c r="K61" s="216">
        <f>SUM(I61:I61)</f>
        <v>0</v>
      </c>
      <c r="L61" s="78"/>
    </row>
    <row r="62" spans="1:13" ht="17" thickBot="1" x14ac:dyDescent="0.4">
      <c r="A62" s="626" t="s">
        <v>0</v>
      </c>
      <c r="B62" s="627"/>
      <c r="C62" s="1">
        <f>SUM(C12:C60)</f>
        <v>4055</v>
      </c>
      <c r="D62" s="1">
        <f>SUM(D12:D60)</f>
        <v>12165.000000000002</v>
      </c>
      <c r="E62" s="1">
        <f>SUM(E12:E60)</f>
        <v>64880</v>
      </c>
      <c r="F62" s="8">
        <f>SUM(F12:F60)</f>
        <v>81100</v>
      </c>
      <c r="G62" s="2"/>
      <c r="H62" s="103" t="s">
        <v>19</v>
      </c>
      <c r="I62" s="13">
        <f>I12+I18+I24+I26+I29+I37+I42+I44+I46+I50+I52+I55+I60+I33+I32</f>
        <v>0</v>
      </c>
      <c r="J62" s="3">
        <f>K62/F62</f>
        <v>0</v>
      </c>
      <c r="K62" s="70">
        <f>SUM(I62:I62)</f>
        <v>0</v>
      </c>
      <c r="L62" s="19">
        <f>'PWP &amp; Amendments'!K62-K62</f>
        <v>81100</v>
      </c>
    </row>
    <row r="63" spans="1:13" ht="20.5" thickBot="1" x14ac:dyDescent="0.4">
      <c r="A63" s="57"/>
      <c r="B63" s="57"/>
      <c r="C63" s="104"/>
      <c r="D63" s="104"/>
      <c r="E63" s="56"/>
      <c r="F63" s="55"/>
      <c r="G63" s="55"/>
      <c r="H63" s="105" t="s">
        <v>335</v>
      </c>
      <c r="I63" s="190">
        <f>I62*0.8</f>
        <v>0</v>
      </c>
      <c r="J63" s="106"/>
      <c r="K63" s="11">
        <f>I63</f>
        <v>0</v>
      </c>
      <c r="L63" s="72">
        <f>E62-K63</f>
        <v>64880</v>
      </c>
    </row>
    <row r="64" spans="1:13" ht="20.5" thickBot="1" x14ac:dyDescent="0.4">
      <c r="A64" s="57"/>
      <c r="B64" s="57"/>
      <c r="C64" s="104"/>
      <c r="D64" s="104"/>
      <c r="E64" s="56"/>
      <c r="F64" s="55"/>
      <c r="G64" s="55"/>
      <c r="H64" s="103" t="s">
        <v>336</v>
      </c>
      <c r="I64" s="190">
        <f>D10*I62</f>
        <v>0</v>
      </c>
      <c r="J64" s="106"/>
      <c r="K64" s="11">
        <f>I64</f>
        <v>0</v>
      </c>
      <c r="L64" s="72">
        <f>D62-K64</f>
        <v>12165.000000000002</v>
      </c>
    </row>
    <row r="65" spans="1:13" ht="17" thickBot="1" x14ac:dyDescent="0.4">
      <c r="A65" s="57"/>
      <c r="B65" s="57"/>
      <c r="C65" s="104"/>
      <c r="D65" s="104"/>
      <c r="E65" s="56"/>
      <c r="F65" s="55"/>
      <c r="G65" s="55"/>
      <c r="H65" s="103" t="s">
        <v>20</v>
      </c>
      <c r="I65" s="73">
        <f>C10*I62</f>
        <v>0</v>
      </c>
      <c r="J65" s="106"/>
      <c r="K65" s="11">
        <f>I65</f>
        <v>0</v>
      </c>
      <c r="L65" s="72">
        <f>C62-K65</f>
        <v>4055</v>
      </c>
    </row>
    <row r="66" spans="1:13" ht="47" thickBot="1" x14ac:dyDescent="0.4">
      <c r="A66" s="57"/>
      <c r="B66" s="57"/>
      <c r="C66" s="104"/>
      <c r="D66" s="104"/>
      <c r="E66" s="56"/>
      <c r="F66" s="55"/>
      <c r="G66" s="181"/>
      <c r="H66" s="188" t="s">
        <v>341</v>
      </c>
      <c r="I66" s="190">
        <f>SUM(I63:I64)</f>
        <v>0</v>
      </c>
      <c r="J66" s="191"/>
      <c r="K66" s="668"/>
      <c r="L66" s="669"/>
      <c r="M66" s="180"/>
    </row>
    <row r="67" spans="1:13" ht="17.5" thickTop="1" thickBot="1" x14ac:dyDescent="0.4">
      <c r="A67" s="207" t="s">
        <v>350</v>
      </c>
      <c r="B67" s="208"/>
      <c r="C67" s="209">
        <f>C62</f>
        <v>4055</v>
      </c>
      <c r="D67" s="210">
        <f>D62</f>
        <v>12165.000000000002</v>
      </c>
      <c r="E67" s="210">
        <f>E62</f>
        <v>64880</v>
      </c>
      <c r="F67" s="209">
        <f>F62</f>
        <v>81100</v>
      </c>
      <c r="G67" s="211"/>
      <c r="H67" s="209" t="s">
        <v>342</v>
      </c>
      <c r="I67" s="251">
        <f>I62</f>
        <v>0</v>
      </c>
      <c r="J67" s="3">
        <f>K67/F67</f>
        <v>0</v>
      </c>
      <c r="K67" s="251">
        <f>K62</f>
        <v>0</v>
      </c>
      <c r="L67" s="251">
        <f>L62</f>
        <v>81100</v>
      </c>
    </row>
    <row r="68" spans="1:13" ht="17" thickTop="1" x14ac:dyDescent="0.35">
      <c r="A68" s="68"/>
      <c r="B68" s="68"/>
      <c r="C68" s="162"/>
      <c r="D68" s="162"/>
      <c r="E68" s="162"/>
      <c r="F68" s="162"/>
      <c r="G68" s="162"/>
      <c r="H68" s="162"/>
      <c r="I68" s="162"/>
      <c r="J68" s="247"/>
      <c r="K68" s="162"/>
      <c r="L68" s="162"/>
    </row>
    <row r="69" spans="1:13" ht="12" customHeight="1" x14ac:dyDescent="0.25"/>
  </sheetData>
  <sheetProtection algorithmName="SHA-512" hashValue="J1JpHsSZz047Ckdz6WYxDQ5HwHZNKBHG5YHZMROaBdxTmCRJMz+7B85yLseUed+ZdkH6ItdzgezeGNqDD1x9HQ==" saltValue="fL+vSrwgzghnR3URCtgsUQ==" spinCount="100000" sheet="1" selectLockedCells="1"/>
  <mergeCells count="38">
    <mergeCell ref="K66:L66"/>
    <mergeCell ref="I41:L41"/>
    <mergeCell ref="A4:F4"/>
    <mergeCell ref="A7:F7"/>
    <mergeCell ref="H7:L7"/>
    <mergeCell ref="A8:A9"/>
    <mergeCell ref="B8:B9"/>
    <mergeCell ref="A17:F17"/>
    <mergeCell ref="A36:F36"/>
    <mergeCell ref="A41:F41"/>
    <mergeCell ref="A11:F11"/>
    <mergeCell ref="C8:F8"/>
    <mergeCell ref="I11:L11"/>
    <mergeCell ref="C30:F31"/>
    <mergeCell ref="C13:F16"/>
    <mergeCell ref="I17:L17"/>
    <mergeCell ref="C19:F23"/>
    <mergeCell ref="I36:L36"/>
    <mergeCell ref="C38:F40"/>
    <mergeCell ref="A1:F1"/>
    <mergeCell ref="H1:L1"/>
    <mergeCell ref="A2:F2"/>
    <mergeCell ref="H2:L2"/>
    <mergeCell ref="A3:F3"/>
    <mergeCell ref="H3:L3"/>
    <mergeCell ref="I8:L8"/>
    <mergeCell ref="C27:F28"/>
    <mergeCell ref="C25:F25"/>
    <mergeCell ref="A62:B62"/>
    <mergeCell ref="A59:F59"/>
    <mergeCell ref="C61:F61"/>
    <mergeCell ref="I59:L59"/>
    <mergeCell ref="C43:F43"/>
    <mergeCell ref="C45:F45"/>
    <mergeCell ref="C51:F51"/>
    <mergeCell ref="C47:F49"/>
    <mergeCell ref="C53:F54"/>
    <mergeCell ref="C56:F58"/>
  </mergeCells>
  <phoneticPr fontId="26" type="noConversion"/>
  <pageMargins left="0.75" right="0.25" top="0.75" bottom="0.75" header="0.3" footer="0.3"/>
  <pageSetup scale="43"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92"/>
  <sheetViews>
    <sheetView view="pageBreakPreview" zoomScale="150" zoomScaleNormal="90" zoomScaleSheetLayoutView="150" workbookViewId="0">
      <selection activeCell="C81" sqref="C81"/>
    </sheetView>
  </sheetViews>
  <sheetFormatPr defaultColWidth="9.1796875" defaultRowHeight="12.5" x14ac:dyDescent="0.25"/>
  <cols>
    <col min="1" max="1" width="7.54296875" bestFit="1" customWidth="1"/>
    <col min="2" max="2" width="20.7265625" customWidth="1"/>
    <col min="3" max="3" width="84.26953125" customWidth="1"/>
    <col min="4" max="4" width="13.26953125" style="116" bestFit="1" customWidth="1"/>
  </cols>
  <sheetData>
    <row r="1" spans="1:4" ht="18" x14ac:dyDescent="0.35">
      <c r="B1" s="389"/>
      <c r="C1" s="308" t="str">
        <f>'PWP Narrative'!B1</f>
        <v>FY 2027 (July 1, 2026-June 30, 2027)</v>
      </c>
    </row>
    <row r="2" spans="1:4" ht="18" x14ac:dyDescent="0.35">
      <c r="B2" s="389"/>
      <c r="C2" s="308" t="s">
        <v>15</v>
      </c>
    </row>
    <row r="3" spans="1:4" ht="18" x14ac:dyDescent="0.35">
      <c r="B3" s="389"/>
      <c r="C3" s="308" t="s">
        <v>52</v>
      </c>
    </row>
    <row r="4" spans="1:4" ht="18" x14ac:dyDescent="0.35">
      <c r="B4" s="389"/>
      <c r="C4" s="308" t="str">
        <f>'PWP Narrative'!B4</f>
        <v>insert name of Rural Planning Organization</v>
      </c>
    </row>
    <row r="5" spans="1:4" ht="18.5" thickBot="1" x14ac:dyDescent="0.4">
      <c r="B5" s="389"/>
      <c r="C5" s="308"/>
      <c r="D5" s="154"/>
    </row>
    <row r="6" spans="1:4" ht="18.5" thickBot="1" x14ac:dyDescent="0.3">
      <c r="B6" s="321" t="s">
        <v>364</v>
      </c>
      <c r="C6" s="322" t="str">
        <f>'Q1 Expenditures'!I4</f>
        <v>insert invoice number here</v>
      </c>
    </row>
    <row r="7" spans="1:4" ht="18.5" thickBot="1" x14ac:dyDescent="0.3">
      <c r="B7" s="321" t="s">
        <v>356</v>
      </c>
      <c r="C7" s="322" t="str">
        <f>'Q1 Expenditures'!I5</f>
        <v>insert WBS number here</v>
      </c>
    </row>
    <row r="8" spans="1:4" ht="18.5" thickBot="1" x14ac:dyDescent="0.3">
      <c r="B8" s="321" t="s">
        <v>365</v>
      </c>
      <c r="C8" s="322" t="str">
        <f>'Q1 Expenditures'!I6</f>
        <v>insert PO number here</v>
      </c>
    </row>
    <row r="9" spans="1:4" ht="15.5" x14ac:dyDescent="0.25">
      <c r="C9" s="156"/>
    </row>
    <row r="10" spans="1:4" ht="16.5" x14ac:dyDescent="0.35">
      <c r="A10" s="624" t="s">
        <v>2</v>
      </c>
      <c r="B10" s="624"/>
      <c r="C10" s="624"/>
      <c r="D10" s="624"/>
    </row>
    <row r="11" spans="1:4" ht="16.5" x14ac:dyDescent="0.35">
      <c r="A11" s="625" t="s">
        <v>182</v>
      </c>
      <c r="B11" s="625"/>
      <c r="C11" s="625"/>
      <c r="D11" s="58">
        <f>'Q1 Expenditures'!I12</f>
        <v>0</v>
      </c>
    </row>
    <row r="12" spans="1:4" ht="13" x14ac:dyDescent="0.3">
      <c r="A12" s="59" t="s">
        <v>183</v>
      </c>
      <c r="B12" s="59"/>
      <c r="C12" s="60" t="s">
        <v>23</v>
      </c>
      <c r="D12" s="117">
        <f>'Q1 Expenditures'!I13</f>
        <v>0</v>
      </c>
    </row>
    <row r="13" spans="1:4" s="266" customFormat="1" ht="14" x14ac:dyDescent="0.3">
      <c r="A13" s="271"/>
      <c r="B13" s="271"/>
      <c r="C13" s="236"/>
      <c r="D13" s="272"/>
    </row>
    <row r="14" spans="1:4" s="266" customFormat="1" ht="13" x14ac:dyDescent="0.3">
      <c r="A14" s="273" t="s">
        <v>184</v>
      </c>
      <c r="B14" s="273"/>
      <c r="C14" s="274" t="s">
        <v>137</v>
      </c>
      <c r="D14" s="270">
        <f>'Q1 Expenditures'!I14</f>
        <v>0</v>
      </c>
    </row>
    <row r="15" spans="1:4" s="266" customFormat="1" ht="14" x14ac:dyDescent="0.3">
      <c r="C15" s="237"/>
      <c r="D15" s="272"/>
    </row>
    <row r="16" spans="1:4" s="266" customFormat="1" ht="13" x14ac:dyDescent="0.3">
      <c r="A16" s="273" t="s">
        <v>185</v>
      </c>
      <c r="B16" s="273"/>
      <c r="C16" s="274" t="s">
        <v>25</v>
      </c>
      <c r="D16" s="270">
        <f>'Q1 Expenditures'!I15</f>
        <v>0</v>
      </c>
    </row>
    <row r="17" spans="1:4" s="266" customFormat="1" ht="14" x14ac:dyDescent="0.3">
      <c r="C17" s="236"/>
      <c r="D17" s="272"/>
    </row>
    <row r="18" spans="1:4" s="266" customFormat="1" ht="13" x14ac:dyDescent="0.3">
      <c r="A18" s="273" t="s">
        <v>186</v>
      </c>
      <c r="B18" s="273"/>
      <c r="C18" s="63" t="s">
        <v>14</v>
      </c>
      <c r="D18" s="283">
        <f>'Q1 Expenditures'!I16</f>
        <v>0</v>
      </c>
    </row>
    <row r="19" spans="1:4" s="266" customFormat="1" ht="14" x14ac:dyDescent="0.3">
      <c r="C19" s="236"/>
      <c r="D19" s="272"/>
    </row>
    <row r="20" spans="1:4" s="266" customFormat="1" ht="16.5" x14ac:dyDescent="0.35">
      <c r="A20" s="623" t="s">
        <v>4</v>
      </c>
      <c r="B20" s="623"/>
      <c r="C20" s="623"/>
      <c r="D20" s="623"/>
    </row>
    <row r="21" spans="1:4" s="266" customFormat="1" ht="16.5" x14ac:dyDescent="0.35">
      <c r="A21" s="621" t="s">
        <v>187</v>
      </c>
      <c r="B21" s="621"/>
      <c r="C21" s="621"/>
      <c r="D21" s="267">
        <f>'Q1 Expenditures'!I18</f>
        <v>0</v>
      </c>
    </row>
    <row r="22" spans="1:4" s="266" customFormat="1" ht="13" x14ac:dyDescent="0.3">
      <c r="A22" s="273" t="s">
        <v>205</v>
      </c>
      <c r="B22" s="273"/>
      <c r="C22" s="258" t="s">
        <v>6</v>
      </c>
      <c r="D22" s="270">
        <f>'Q1 Expenditures'!I19</f>
        <v>0</v>
      </c>
    </row>
    <row r="23" spans="1:4" s="266" customFormat="1" ht="14" x14ac:dyDescent="0.3">
      <c r="C23" s="238"/>
      <c r="D23" s="272"/>
    </row>
    <row r="24" spans="1:4" s="266" customFormat="1" ht="13" x14ac:dyDescent="0.3">
      <c r="A24" s="273" t="s">
        <v>206</v>
      </c>
      <c r="B24" s="273"/>
      <c r="C24" s="258" t="s">
        <v>7</v>
      </c>
      <c r="D24" s="270">
        <f>'Q1 Expenditures'!I20</f>
        <v>0</v>
      </c>
    </row>
    <row r="25" spans="1:4" s="266" customFormat="1" ht="14" x14ac:dyDescent="0.3">
      <c r="A25" s="275"/>
      <c r="B25" s="275"/>
      <c r="C25" s="239"/>
      <c r="D25" s="272"/>
    </row>
    <row r="26" spans="1:4" s="266" customFormat="1" ht="13" x14ac:dyDescent="0.3">
      <c r="A26" s="273" t="s">
        <v>207</v>
      </c>
      <c r="B26" s="273"/>
      <c r="C26" s="258" t="s">
        <v>8</v>
      </c>
      <c r="D26" s="270">
        <f>'Q1 Expenditures'!I21</f>
        <v>0</v>
      </c>
    </row>
    <row r="27" spans="1:4" s="266" customFormat="1" ht="14" x14ac:dyDescent="0.3">
      <c r="A27" s="275"/>
      <c r="B27" s="275"/>
      <c r="C27" s="236"/>
      <c r="D27" s="272"/>
    </row>
    <row r="28" spans="1:4" s="266" customFormat="1" ht="13" x14ac:dyDescent="0.3">
      <c r="A28" s="273" t="s">
        <v>208</v>
      </c>
      <c r="B28" s="273"/>
      <c r="C28" s="258" t="s">
        <v>9</v>
      </c>
      <c r="D28" s="270">
        <f>'Q1 Expenditures'!I22</f>
        <v>0</v>
      </c>
    </row>
    <row r="29" spans="1:4" s="266" customFormat="1" ht="14" x14ac:dyDescent="0.3">
      <c r="C29" s="239"/>
      <c r="D29" s="272"/>
    </row>
    <row r="30" spans="1:4" s="266" customFormat="1" ht="13" x14ac:dyDescent="0.3">
      <c r="A30" s="268" t="s">
        <v>209</v>
      </c>
      <c r="B30" s="268"/>
      <c r="C30" s="276" t="s">
        <v>10</v>
      </c>
      <c r="D30" s="270">
        <f>'Q1 Expenditures'!I23</f>
        <v>0</v>
      </c>
    </row>
    <row r="31" spans="1:4" s="266" customFormat="1" ht="14" x14ac:dyDescent="0.3">
      <c r="C31" s="238"/>
      <c r="D31" s="272"/>
    </row>
    <row r="32" spans="1:4" s="266" customFormat="1" ht="16.5" x14ac:dyDescent="0.35">
      <c r="A32" s="621" t="s">
        <v>189</v>
      </c>
      <c r="B32" s="621"/>
      <c r="C32" s="621"/>
      <c r="D32" s="267">
        <f>'Q1 Expenditures'!I24</f>
        <v>0</v>
      </c>
    </row>
    <row r="33" spans="1:12" s="266" customFormat="1" ht="13" x14ac:dyDescent="0.3">
      <c r="A33" s="273" t="s">
        <v>210</v>
      </c>
      <c r="B33" s="273"/>
      <c r="C33" s="258" t="s">
        <v>57</v>
      </c>
      <c r="D33" s="283">
        <f>'Q1 Expenditures'!I25</f>
        <v>0</v>
      </c>
    </row>
    <row r="34" spans="1:12" s="266" customFormat="1" ht="14" x14ac:dyDescent="0.3">
      <c r="C34" s="240"/>
      <c r="D34" s="272"/>
    </row>
    <row r="35" spans="1:12" s="266" customFormat="1" ht="16.5" x14ac:dyDescent="0.35">
      <c r="A35" s="621" t="s">
        <v>190</v>
      </c>
      <c r="B35" s="621"/>
      <c r="C35" s="621"/>
      <c r="D35" s="267">
        <f>'Q1 Expenditures'!I26</f>
        <v>0</v>
      </c>
    </row>
    <row r="36" spans="1:12" s="266" customFormat="1" ht="13" x14ac:dyDescent="0.3">
      <c r="A36" s="273" t="s">
        <v>211</v>
      </c>
      <c r="B36" s="273"/>
      <c r="C36" s="258" t="s">
        <v>11</v>
      </c>
      <c r="D36" s="283">
        <f>'Q1 Expenditures'!I27</f>
        <v>0</v>
      </c>
    </row>
    <row r="37" spans="1:12" s="266" customFormat="1" ht="14" x14ac:dyDescent="0.3">
      <c r="C37" s="241"/>
      <c r="D37" s="272"/>
    </row>
    <row r="38" spans="1:12" s="266" customFormat="1" ht="13" x14ac:dyDescent="0.3">
      <c r="A38" s="273" t="s">
        <v>212</v>
      </c>
      <c r="B38" s="273"/>
      <c r="C38" s="258" t="s">
        <v>30</v>
      </c>
      <c r="D38" s="270">
        <f>'Q1 Expenditures'!I28</f>
        <v>0</v>
      </c>
    </row>
    <row r="39" spans="1:12" s="266" customFormat="1" ht="14" x14ac:dyDescent="0.3">
      <c r="C39" s="238"/>
      <c r="D39" s="272"/>
    </row>
    <row r="40" spans="1:12" s="266" customFormat="1" ht="16.5" x14ac:dyDescent="0.35">
      <c r="A40" s="621" t="s">
        <v>191</v>
      </c>
      <c r="B40" s="621"/>
      <c r="C40" s="621"/>
      <c r="D40" s="267">
        <f>'Q1 Expenditures'!I29</f>
        <v>0</v>
      </c>
    </row>
    <row r="41" spans="1:12" s="266" customFormat="1" ht="13" x14ac:dyDescent="0.3">
      <c r="A41" s="277" t="s">
        <v>213</v>
      </c>
      <c r="B41" s="277"/>
      <c r="C41" s="63" t="s">
        <v>27</v>
      </c>
      <c r="D41" s="270">
        <f>'Q1 Expenditures'!I30</f>
        <v>0</v>
      </c>
    </row>
    <row r="42" spans="1:12" s="266" customFormat="1" ht="14" x14ac:dyDescent="0.3">
      <c r="C42" s="242"/>
      <c r="D42" s="272"/>
    </row>
    <row r="43" spans="1:12" s="266" customFormat="1" ht="13" x14ac:dyDescent="0.3">
      <c r="A43" s="273" t="s">
        <v>214</v>
      </c>
      <c r="B43" s="273"/>
      <c r="C43" s="258" t="s">
        <v>179</v>
      </c>
      <c r="D43" s="270">
        <f>'Q1 Expenditures'!I31</f>
        <v>0</v>
      </c>
    </row>
    <row r="44" spans="1:12" s="266" customFormat="1" ht="14" x14ac:dyDescent="0.3">
      <c r="C44" s="238"/>
      <c r="D44" s="272"/>
    </row>
    <row r="45" spans="1:12" s="266" customFormat="1" ht="13" x14ac:dyDescent="0.3">
      <c r="A45" s="273" t="s">
        <v>359</v>
      </c>
      <c r="B45" s="318"/>
      <c r="C45" s="314" t="str">
        <f>'PWP &amp; Amendments'!B32</f>
        <v>Special Study #1 - insert name, if there is a special study</v>
      </c>
      <c r="D45" s="267">
        <f>'Q1 Expenditures'!I32</f>
        <v>0</v>
      </c>
    </row>
    <row r="46" spans="1:12" s="266" customFormat="1" ht="13" x14ac:dyDescent="0.3">
      <c r="A46" s="271"/>
      <c r="B46" s="271"/>
      <c r="C46" s="390"/>
      <c r="D46" s="300"/>
    </row>
    <row r="47" spans="1:12" s="266" customFormat="1" ht="13" x14ac:dyDescent="0.3">
      <c r="A47" s="273" t="s">
        <v>360</v>
      </c>
      <c r="B47" s="318"/>
      <c r="C47" s="314" t="str">
        <f>'PWP &amp; Amendments'!B33</f>
        <v xml:space="preserve"> </v>
      </c>
      <c r="D47" s="267">
        <f>'Q1 Expenditures'!I33</f>
        <v>0</v>
      </c>
    </row>
    <row r="48" spans="1:12" s="266" customFormat="1" ht="13" x14ac:dyDescent="0.3">
      <c r="A48" s="271"/>
      <c r="B48" s="271"/>
      <c r="C48" s="390"/>
      <c r="D48" s="300"/>
      <c r="L48" s="278"/>
    </row>
    <row r="49" spans="1:4" s="266" customFormat="1" ht="16.5" x14ac:dyDescent="0.35">
      <c r="A49" s="623" t="s">
        <v>13</v>
      </c>
      <c r="B49" s="623"/>
      <c r="C49" s="623"/>
      <c r="D49" s="623"/>
    </row>
    <row r="50" spans="1:4" s="266" customFormat="1" ht="16.5" x14ac:dyDescent="0.35">
      <c r="A50" s="621" t="s">
        <v>192</v>
      </c>
      <c r="B50" s="621"/>
      <c r="C50" s="621"/>
      <c r="D50" s="267">
        <f>'Q1 Expenditures'!I37</f>
        <v>0</v>
      </c>
    </row>
    <row r="51" spans="1:4" s="266" customFormat="1" ht="13" x14ac:dyDescent="0.3">
      <c r="A51" s="268" t="s">
        <v>215</v>
      </c>
      <c r="B51" s="268"/>
      <c r="C51" s="276" t="s">
        <v>26</v>
      </c>
      <c r="D51" s="270">
        <f>'Q1 Expenditures'!I38</f>
        <v>0</v>
      </c>
    </row>
    <row r="52" spans="1:4" s="266" customFormat="1" ht="14" x14ac:dyDescent="0.3">
      <c r="C52" s="238"/>
      <c r="D52" s="272"/>
    </row>
    <row r="53" spans="1:4" s="266" customFormat="1" ht="13" x14ac:dyDescent="0.3">
      <c r="A53" s="268" t="s">
        <v>216</v>
      </c>
      <c r="B53" s="268"/>
      <c r="C53" s="276" t="s">
        <v>180</v>
      </c>
      <c r="D53" s="270">
        <f>'Q1 Expenditures'!I39</f>
        <v>0</v>
      </c>
    </row>
    <row r="54" spans="1:4" s="266" customFormat="1" ht="14" x14ac:dyDescent="0.3">
      <c r="C54" s="238"/>
      <c r="D54" s="272"/>
    </row>
    <row r="55" spans="1:4" s="266" customFormat="1" ht="13" x14ac:dyDescent="0.3">
      <c r="A55" s="268" t="s">
        <v>217</v>
      </c>
      <c r="B55" s="268"/>
      <c r="C55" s="276" t="s">
        <v>117</v>
      </c>
      <c r="D55" s="270">
        <f>'Q1 Expenditures'!I40</f>
        <v>0</v>
      </c>
    </row>
    <row r="56" spans="1:4" s="266" customFormat="1" ht="14" x14ac:dyDescent="0.3">
      <c r="C56" s="240"/>
      <c r="D56" s="272"/>
    </row>
    <row r="57" spans="1:4" s="266" customFormat="1" ht="16.5" x14ac:dyDescent="0.35">
      <c r="A57" s="620" t="s">
        <v>118</v>
      </c>
      <c r="B57" s="620"/>
      <c r="C57" s="620"/>
      <c r="D57" s="620"/>
    </row>
    <row r="58" spans="1:4" s="266" customFormat="1" ht="16.5" x14ac:dyDescent="0.35">
      <c r="A58" s="619" t="s">
        <v>204</v>
      </c>
      <c r="B58" s="619"/>
      <c r="C58" s="619"/>
      <c r="D58" s="267">
        <f>'Q1 Expenditures'!I42</f>
        <v>0</v>
      </c>
    </row>
    <row r="59" spans="1:4" s="266" customFormat="1" ht="13" x14ac:dyDescent="0.3">
      <c r="A59" s="268" t="s">
        <v>218</v>
      </c>
      <c r="B59" s="268"/>
      <c r="C59" s="276" t="s">
        <v>136</v>
      </c>
      <c r="D59" s="270">
        <f>'Q1 Expenditures'!I43</f>
        <v>0</v>
      </c>
    </row>
    <row r="60" spans="1:4" s="266" customFormat="1" ht="14" x14ac:dyDescent="0.3">
      <c r="C60" s="238"/>
      <c r="D60" s="272"/>
    </row>
    <row r="61" spans="1:4" s="266" customFormat="1" ht="16.5" x14ac:dyDescent="0.35">
      <c r="A61" s="619" t="s">
        <v>203</v>
      </c>
      <c r="B61" s="619"/>
      <c r="C61" s="619"/>
      <c r="D61" s="267">
        <f>'Q1 Expenditures'!I44</f>
        <v>0</v>
      </c>
    </row>
    <row r="62" spans="1:4" s="266" customFormat="1" ht="13" x14ac:dyDescent="0.3">
      <c r="A62" s="268" t="s">
        <v>168</v>
      </c>
      <c r="B62" s="268"/>
      <c r="C62" s="276" t="s">
        <v>134</v>
      </c>
      <c r="D62" s="270">
        <f>'Q1 Expenditures'!I45</f>
        <v>0</v>
      </c>
    </row>
    <row r="63" spans="1:4" s="266" customFormat="1" ht="14" x14ac:dyDescent="0.3">
      <c r="C63" s="238"/>
      <c r="D63" s="272"/>
    </row>
    <row r="64" spans="1:4" s="266" customFormat="1" ht="16.5" x14ac:dyDescent="0.35">
      <c r="A64" s="619" t="s">
        <v>202</v>
      </c>
      <c r="B64" s="619"/>
      <c r="C64" s="619"/>
      <c r="D64" s="267">
        <f>'Q1 Expenditures'!I46</f>
        <v>0</v>
      </c>
    </row>
    <row r="65" spans="1:4" s="266" customFormat="1" ht="13" x14ac:dyDescent="0.3">
      <c r="A65" s="268" t="s">
        <v>219</v>
      </c>
      <c r="B65" s="268"/>
      <c r="C65" s="276" t="s">
        <v>142</v>
      </c>
      <c r="D65" s="270">
        <f>'Q1 Expenditures'!I47</f>
        <v>0</v>
      </c>
    </row>
    <row r="66" spans="1:4" s="266" customFormat="1" ht="16.5" x14ac:dyDescent="0.35">
      <c r="A66" s="280"/>
      <c r="B66" s="280"/>
      <c r="C66" s="238"/>
      <c r="D66" s="272"/>
    </row>
    <row r="67" spans="1:4" s="266" customFormat="1" ht="13" x14ac:dyDescent="0.3">
      <c r="A67" s="268" t="s">
        <v>220</v>
      </c>
      <c r="B67" s="268"/>
      <c r="C67" s="276" t="s">
        <v>139</v>
      </c>
      <c r="D67" s="270">
        <f>'Q1 Expenditures'!I48</f>
        <v>0</v>
      </c>
    </row>
    <row r="68" spans="1:4" s="266" customFormat="1" ht="16.5" x14ac:dyDescent="0.35">
      <c r="A68" s="280"/>
      <c r="B68" s="280"/>
      <c r="C68" s="238"/>
      <c r="D68" s="272"/>
    </row>
    <row r="69" spans="1:4" s="266" customFormat="1" ht="13" x14ac:dyDescent="0.3">
      <c r="A69" s="268" t="s">
        <v>221</v>
      </c>
      <c r="B69" s="268"/>
      <c r="C69" s="276" t="s">
        <v>141</v>
      </c>
      <c r="D69" s="270">
        <f>'Q1 Expenditures'!I49</f>
        <v>0</v>
      </c>
    </row>
    <row r="70" spans="1:4" s="266" customFormat="1" ht="16.5" x14ac:dyDescent="0.35">
      <c r="A70" s="280"/>
      <c r="B70" s="280"/>
      <c r="C70" s="238"/>
      <c r="D70" s="272"/>
    </row>
    <row r="71" spans="1:4" s="266" customFormat="1" ht="16.5" x14ac:dyDescent="0.35">
      <c r="A71" s="619" t="s">
        <v>201</v>
      </c>
      <c r="B71" s="619"/>
      <c r="C71" s="619"/>
      <c r="D71" s="267">
        <f>'Q1 Expenditures'!I50</f>
        <v>0</v>
      </c>
    </row>
    <row r="72" spans="1:4" s="266" customFormat="1" ht="13" x14ac:dyDescent="0.3">
      <c r="A72" s="268" t="s">
        <v>222</v>
      </c>
      <c r="B72" s="268"/>
      <c r="C72" s="276" t="s">
        <v>135</v>
      </c>
      <c r="D72" s="270">
        <f>'Q1 Expenditures'!I51</f>
        <v>0</v>
      </c>
    </row>
    <row r="73" spans="1:4" s="266" customFormat="1" ht="16.5" x14ac:dyDescent="0.35">
      <c r="A73" s="280"/>
      <c r="B73" s="280"/>
      <c r="C73" s="238"/>
      <c r="D73" s="272"/>
    </row>
    <row r="74" spans="1:4" s="266" customFormat="1" ht="16.5" x14ac:dyDescent="0.35">
      <c r="A74" s="619" t="s">
        <v>200</v>
      </c>
      <c r="B74" s="619"/>
      <c r="C74" s="619"/>
      <c r="D74" s="267">
        <f>'Q1 Expenditures'!I52</f>
        <v>0</v>
      </c>
    </row>
    <row r="75" spans="1:4" s="266" customFormat="1" ht="13" x14ac:dyDescent="0.3">
      <c r="A75" s="268" t="s">
        <v>223</v>
      </c>
      <c r="B75" s="268"/>
      <c r="C75" s="276" t="s">
        <v>143</v>
      </c>
      <c r="D75" s="270">
        <f>'Q1 Expenditures'!I53</f>
        <v>0</v>
      </c>
    </row>
    <row r="76" spans="1:4" s="266" customFormat="1" ht="16.5" x14ac:dyDescent="0.35">
      <c r="A76" s="280"/>
      <c r="B76" s="280"/>
      <c r="C76" s="238"/>
      <c r="D76" s="272"/>
    </row>
    <row r="77" spans="1:4" s="266" customFormat="1" ht="13" x14ac:dyDescent="0.3">
      <c r="A77" s="268" t="s">
        <v>224</v>
      </c>
      <c r="B77" s="268"/>
      <c r="C77" s="276" t="s">
        <v>181</v>
      </c>
      <c r="D77" s="270">
        <f>'Q1 Expenditures'!I54</f>
        <v>0</v>
      </c>
    </row>
    <row r="78" spans="1:4" s="266" customFormat="1" ht="16.5" x14ac:dyDescent="0.35">
      <c r="A78" s="280"/>
      <c r="B78" s="280"/>
      <c r="C78" s="243"/>
      <c r="D78" s="272"/>
    </row>
    <row r="79" spans="1:4" s="266" customFormat="1" ht="16.5" x14ac:dyDescent="0.35">
      <c r="A79" s="619" t="s">
        <v>199</v>
      </c>
      <c r="B79" s="619"/>
      <c r="C79" s="619"/>
      <c r="D79" s="267">
        <f>'Q1 Expenditures'!I55</f>
        <v>0</v>
      </c>
    </row>
    <row r="80" spans="1:4" s="266" customFormat="1" ht="13" x14ac:dyDescent="0.3">
      <c r="A80" s="268" t="s">
        <v>225</v>
      </c>
      <c r="B80" s="268"/>
      <c r="C80" s="276" t="s">
        <v>149</v>
      </c>
      <c r="D80" s="270">
        <f>'Q1 Expenditures'!I56</f>
        <v>0</v>
      </c>
    </row>
    <row r="81" spans="1:4" s="266" customFormat="1" ht="16.5" x14ac:dyDescent="0.35">
      <c r="A81" s="280"/>
      <c r="B81" s="280"/>
      <c r="C81" s="238"/>
      <c r="D81" s="272"/>
    </row>
    <row r="82" spans="1:4" s="266" customFormat="1" ht="13" x14ac:dyDescent="0.3">
      <c r="A82" s="268" t="s">
        <v>226</v>
      </c>
      <c r="B82" s="268"/>
      <c r="C82" s="276" t="s">
        <v>147</v>
      </c>
      <c r="D82" s="270">
        <f>'Q1 Expenditures'!I57</f>
        <v>0</v>
      </c>
    </row>
    <row r="83" spans="1:4" s="266" customFormat="1" ht="16.5" x14ac:dyDescent="0.35">
      <c r="A83" s="280"/>
      <c r="B83" s="280"/>
      <c r="C83" s="238"/>
      <c r="D83" s="272"/>
    </row>
    <row r="84" spans="1:4" s="266" customFormat="1" ht="13" x14ac:dyDescent="0.3">
      <c r="A84" s="268" t="s">
        <v>227</v>
      </c>
      <c r="B84" s="268"/>
      <c r="C84" s="276" t="s">
        <v>148</v>
      </c>
      <c r="D84" s="270">
        <f>'Q1 Expenditures'!I58</f>
        <v>0</v>
      </c>
    </row>
    <row r="85" spans="1:4" s="266" customFormat="1" ht="16.5" x14ac:dyDescent="0.35">
      <c r="A85" s="280"/>
      <c r="B85" s="280"/>
      <c r="C85" s="238"/>
      <c r="D85" s="272"/>
    </row>
    <row r="86" spans="1:4" s="266" customFormat="1" ht="16.5" x14ac:dyDescent="0.35">
      <c r="A86" s="620" t="s">
        <v>119</v>
      </c>
      <c r="B86" s="620"/>
      <c r="C86" s="620"/>
      <c r="D86" s="620"/>
    </row>
    <row r="87" spans="1:4" s="266" customFormat="1" ht="16.5" x14ac:dyDescent="0.35">
      <c r="A87" s="621" t="s">
        <v>325</v>
      </c>
      <c r="B87" s="621"/>
      <c r="C87" s="621"/>
      <c r="D87" s="267">
        <f>'Q1 Expenditures'!I60</f>
        <v>0</v>
      </c>
    </row>
    <row r="88" spans="1:4" ht="13" x14ac:dyDescent="0.3">
      <c r="A88" s="273" t="s">
        <v>228</v>
      </c>
      <c r="B88" s="273"/>
      <c r="C88" s="258" t="s">
        <v>113</v>
      </c>
      <c r="D88" s="283">
        <f>'Q1 Expenditures'!I61</f>
        <v>0</v>
      </c>
    </row>
    <row r="89" spans="1:4" ht="14" x14ac:dyDescent="0.3">
      <c r="A89" s="275"/>
      <c r="B89" s="275"/>
      <c r="C89" s="238"/>
      <c r="D89" s="272"/>
    </row>
    <row r="90" spans="1:4" ht="16.5" x14ac:dyDescent="0.35">
      <c r="A90" s="622" t="s">
        <v>350</v>
      </c>
      <c r="B90" s="622"/>
      <c r="C90" s="622"/>
      <c r="D90" s="118">
        <f>'Q1 Expenditures'!I62</f>
        <v>0</v>
      </c>
    </row>
    <row r="92" spans="1:4" x14ac:dyDescent="0.25">
      <c r="D92"/>
    </row>
  </sheetData>
  <sheetProtection algorithmName="SHA-512" hashValue="OxAV+BqHXCarpGPjpI4M8Ps0REw+GoiPKX3FA1evfQJycAszC7covdzytJT2+ekjGcNs/lNnKacMTDVjSBbgXQ==" saltValue="LZCf26QrrzoaDK+rmkkzow==" spinCount="100000" sheet="1" selectLockedCells="1"/>
  <mergeCells count="19">
    <mergeCell ref="A64:C64"/>
    <mergeCell ref="A71:C71"/>
    <mergeCell ref="A61:C61"/>
    <mergeCell ref="A10:D10"/>
    <mergeCell ref="A11:C11"/>
    <mergeCell ref="A20:D20"/>
    <mergeCell ref="A21:C21"/>
    <mergeCell ref="A32:C32"/>
    <mergeCell ref="A35:C35"/>
    <mergeCell ref="A40:C40"/>
    <mergeCell ref="A49:D49"/>
    <mergeCell ref="A50:C50"/>
    <mergeCell ref="A57:D57"/>
    <mergeCell ref="A58:C58"/>
    <mergeCell ref="A74:C74"/>
    <mergeCell ref="A79:C79"/>
    <mergeCell ref="A86:D86"/>
    <mergeCell ref="A87:C87"/>
    <mergeCell ref="A90:C90"/>
  </mergeCells>
  <pageMargins left="0.25" right="0.25" top="0.5" bottom="0.5" header="0.3" footer="0.3"/>
  <pageSetup scale="83" fitToHeight="0" orientation="portrait" r:id="rId1"/>
  <rowBreaks count="1" manualBreakCount="1">
    <brk id="48"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8"/>
  <sheetViews>
    <sheetView view="pageBreakPreview" topLeftCell="A40" zoomScale="120" zoomScaleNormal="85" zoomScaleSheetLayoutView="120" workbookViewId="0">
      <selection activeCell="J61" sqref="J61"/>
    </sheetView>
  </sheetViews>
  <sheetFormatPr defaultColWidth="9.1796875" defaultRowHeight="12.5" x14ac:dyDescent="0.25"/>
  <cols>
    <col min="1" max="1" width="10.7265625" customWidth="1"/>
    <col min="2" max="2" width="55.26953125" bestFit="1" customWidth="1"/>
    <col min="3" max="4" width="12" customWidth="1"/>
    <col min="5" max="6" width="13.26953125" customWidth="1"/>
    <col min="7" max="7" width="4.26953125" customWidth="1"/>
    <col min="8" max="8" width="20.7265625" customWidth="1"/>
    <col min="9" max="10" width="21.54296875" customWidth="1"/>
    <col min="11" max="11" width="13.26953125" customWidth="1"/>
    <col min="12" max="12" width="21.54296875" customWidth="1"/>
    <col min="13" max="13" width="16.26953125" customWidth="1"/>
  </cols>
  <sheetData>
    <row r="1" spans="1:13" ht="15.5" x14ac:dyDescent="0.25">
      <c r="A1" s="500" t="str">
        <f>'PWP &amp; Amendments'!A1</f>
        <v>FY 2027 (July 1, 2026-June 30, 2027)</v>
      </c>
      <c r="B1" s="500"/>
      <c r="C1" s="500"/>
      <c r="D1" s="500"/>
      <c r="E1" s="500"/>
      <c r="F1" s="500"/>
      <c r="G1" s="154"/>
      <c r="H1" s="500" t="str">
        <f>A1</f>
        <v>FY 2027 (July 1, 2026-June 30, 2027)</v>
      </c>
      <c r="I1" s="500"/>
      <c r="J1" s="500"/>
      <c r="K1" s="500"/>
      <c r="L1" s="500"/>
      <c r="M1" s="500"/>
    </row>
    <row r="2" spans="1:13" ht="15.5" x14ac:dyDescent="0.25">
      <c r="A2" s="500" t="s">
        <v>15</v>
      </c>
      <c r="B2" s="500"/>
      <c r="C2" s="500"/>
      <c r="D2" s="500"/>
      <c r="E2" s="500"/>
      <c r="F2" s="500"/>
      <c r="G2" s="154"/>
      <c r="H2" s="687" t="s">
        <v>345</v>
      </c>
      <c r="I2" s="687"/>
      <c r="J2" s="687"/>
      <c r="K2" s="687"/>
      <c r="L2" s="687"/>
      <c r="M2" s="687"/>
    </row>
    <row r="3" spans="1:13" ht="16" thickBot="1" x14ac:dyDescent="0.3">
      <c r="A3" s="500" t="s">
        <v>343</v>
      </c>
      <c r="B3" s="500"/>
      <c r="C3" s="500"/>
      <c r="D3" s="500"/>
      <c r="E3" s="500"/>
      <c r="F3" s="500"/>
      <c r="G3" s="154"/>
      <c r="H3" s="500" t="str">
        <f>A4</f>
        <v>insert name of Rural Planning Organization</v>
      </c>
      <c r="I3" s="500"/>
      <c r="J3" s="500"/>
      <c r="K3" s="500"/>
      <c r="L3" s="500"/>
      <c r="M3" s="500"/>
    </row>
    <row r="4" spans="1:13" ht="18.5" thickBot="1" x14ac:dyDescent="0.3">
      <c r="A4" s="500" t="str">
        <f>'PWP &amp; Amendments'!A4:F4</f>
        <v>insert name of Rural Planning Organization</v>
      </c>
      <c r="B4" s="500"/>
      <c r="C4" s="500"/>
      <c r="D4" s="500"/>
      <c r="E4" s="500"/>
      <c r="F4" s="500"/>
      <c r="G4" s="154"/>
      <c r="I4" s="321" t="s">
        <v>364</v>
      </c>
      <c r="J4" s="689" t="s">
        <v>368</v>
      </c>
      <c r="K4" s="690"/>
      <c r="L4" s="690"/>
      <c r="M4" s="691"/>
    </row>
    <row r="5" spans="1:13" ht="18.5" thickBot="1" x14ac:dyDescent="0.3">
      <c r="A5" s="154"/>
      <c r="B5" s="154"/>
      <c r="C5" s="154"/>
      <c r="D5" s="154"/>
      <c r="E5" s="154"/>
      <c r="F5" s="154"/>
      <c r="G5" s="154"/>
      <c r="I5" s="321" t="s">
        <v>356</v>
      </c>
      <c r="J5" s="692" t="str">
        <f>'Q1 Expenditures'!I5</f>
        <v>insert WBS number here</v>
      </c>
      <c r="K5" s="693"/>
      <c r="L5" s="693"/>
      <c r="M5" s="694"/>
    </row>
    <row r="6" spans="1:13" ht="18.5" thickBot="1" x14ac:dyDescent="0.3">
      <c r="A6" s="154"/>
      <c r="B6" s="154"/>
      <c r="C6" s="154"/>
      <c r="D6" s="154"/>
      <c r="E6" s="154"/>
      <c r="F6" s="154"/>
      <c r="G6" s="154"/>
      <c r="I6" s="321" t="s">
        <v>365</v>
      </c>
      <c r="J6" s="692" t="str">
        <f>'Q1 Expenditures'!I6</f>
        <v>insert PO number here</v>
      </c>
      <c r="K6" s="693"/>
      <c r="L6" s="693"/>
      <c r="M6" s="694"/>
    </row>
    <row r="7" spans="1:13" ht="16" thickBot="1" x14ac:dyDescent="0.3">
      <c r="A7" s="501"/>
      <c r="B7" s="501"/>
      <c r="C7" s="501"/>
      <c r="D7" s="501"/>
      <c r="E7" s="501"/>
      <c r="F7" s="501"/>
      <c r="G7" s="156"/>
      <c r="H7" s="688"/>
      <c r="I7" s="688"/>
      <c r="J7" s="688"/>
      <c r="K7" s="688"/>
      <c r="L7" s="688"/>
      <c r="M7" s="688"/>
    </row>
    <row r="8" spans="1:13" ht="16" thickBot="1" x14ac:dyDescent="0.3">
      <c r="A8" s="671" t="s">
        <v>22</v>
      </c>
      <c r="B8" s="671" t="s">
        <v>21</v>
      </c>
      <c r="C8" s="507" t="s">
        <v>18</v>
      </c>
      <c r="D8" s="508"/>
      <c r="E8" s="508"/>
      <c r="F8" s="618"/>
      <c r="G8" s="197"/>
      <c r="H8" s="157"/>
      <c r="I8" s="662" t="s">
        <v>354</v>
      </c>
      <c r="J8" s="663"/>
      <c r="K8" s="663"/>
      <c r="L8" s="663"/>
      <c r="M8" s="664"/>
    </row>
    <row r="9" spans="1:13" ht="57.5" customHeight="1" thickBot="1" x14ac:dyDescent="0.3">
      <c r="A9" s="672"/>
      <c r="B9" s="672"/>
      <c r="C9" s="198" t="s">
        <v>327</v>
      </c>
      <c r="D9" s="198" t="s">
        <v>328</v>
      </c>
      <c r="E9" s="195" t="s">
        <v>334</v>
      </c>
      <c r="F9" s="195" t="s">
        <v>0</v>
      </c>
      <c r="G9" s="197"/>
      <c r="H9" s="158"/>
      <c r="I9" s="195" t="s">
        <v>318</v>
      </c>
      <c r="J9" s="195" t="s">
        <v>322</v>
      </c>
      <c r="K9" s="195" t="s">
        <v>319</v>
      </c>
      <c r="L9" s="195" t="s">
        <v>320</v>
      </c>
      <c r="M9" s="195" t="s">
        <v>458</v>
      </c>
    </row>
    <row r="10" spans="1:13" ht="21" customHeight="1" thickBot="1" x14ac:dyDescent="0.3">
      <c r="A10" s="293"/>
      <c r="B10" s="287"/>
      <c r="C10" s="296">
        <f>'PWP &amp; Amendments'!C10</f>
        <v>0.05</v>
      </c>
      <c r="D10" s="298">
        <f>'PWP &amp; Amendments'!D10</f>
        <v>0.15000000000000002</v>
      </c>
      <c r="E10" s="298">
        <f>'PWP &amp; Amendments'!E10</f>
        <v>0.8</v>
      </c>
      <c r="F10" s="297">
        <v>1</v>
      </c>
      <c r="G10" s="197"/>
      <c r="H10" s="158"/>
      <c r="I10" s="198"/>
      <c r="J10" s="301"/>
      <c r="K10" s="301"/>
      <c r="L10" s="301"/>
      <c r="M10" s="259"/>
    </row>
    <row r="11" spans="1:13" ht="17.25" customHeight="1" thickBot="1" x14ac:dyDescent="0.4">
      <c r="A11" s="502" t="s">
        <v>2</v>
      </c>
      <c r="B11" s="503"/>
      <c r="C11" s="503"/>
      <c r="D11" s="503"/>
      <c r="E11" s="503"/>
      <c r="F11" s="675"/>
      <c r="G11" s="68"/>
      <c r="H11" s="74"/>
      <c r="I11" s="676" t="s">
        <v>2</v>
      </c>
      <c r="J11" s="677"/>
      <c r="K11" s="677"/>
      <c r="L11" s="677"/>
      <c r="M11" s="678"/>
    </row>
    <row r="12" spans="1:13" ht="17.25" customHeight="1" thickBot="1" x14ac:dyDescent="0.45">
      <c r="A12" s="21" t="s">
        <v>32</v>
      </c>
      <c r="B12" s="22" t="s">
        <v>3</v>
      </c>
      <c r="C12" s="1">
        <f>$C$10*F12</f>
        <v>500</v>
      </c>
      <c r="D12" s="1">
        <f>$D$10*F12</f>
        <v>1500.0000000000002</v>
      </c>
      <c r="E12" s="1">
        <f>SUM(F12*0.8)</f>
        <v>8000</v>
      </c>
      <c r="F12" s="8">
        <f>'PWP &amp; Amendments'!O12</f>
        <v>10000</v>
      </c>
      <c r="G12" s="5"/>
      <c r="H12" s="75"/>
      <c r="I12" s="18">
        <f>SUM(I13:I16)</f>
        <v>0</v>
      </c>
      <c r="J12" s="17">
        <f>SUM(J13:J16)</f>
        <v>0</v>
      </c>
      <c r="K12" s="3">
        <f>IF(L12=0,0,(L12/F12))</f>
        <v>0</v>
      </c>
      <c r="L12" s="17">
        <f>SUM(I12:J12)</f>
        <v>0</v>
      </c>
      <c r="M12" s="19">
        <f>F12-L12</f>
        <v>10000</v>
      </c>
    </row>
    <row r="13" spans="1:13" ht="17.25" customHeight="1" thickBot="1" x14ac:dyDescent="0.4">
      <c r="A13" s="23" t="s">
        <v>31</v>
      </c>
      <c r="B13" s="24" t="s">
        <v>23</v>
      </c>
      <c r="C13" s="509"/>
      <c r="D13" s="510"/>
      <c r="E13" s="510"/>
      <c r="F13" s="679"/>
      <c r="G13" s="76"/>
      <c r="I13" s="224">
        <f>'Q1 Expenditures'!I13</f>
        <v>0</v>
      </c>
      <c r="J13" s="107"/>
      <c r="K13" s="77"/>
      <c r="L13" s="213">
        <f>SUM(I13:J13)</f>
        <v>0</v>
      </c>
      <c r="M13" s="78"/>
    </row>
    <row r="14" spans="1:13" ht="17.25" customHeight="1" thickBot="1" x14ac:dyDescent="0.4">
      <c r="A14" s="79" t="s">
        <v>33</v>
      </c>
      <c r="B14" s="26" t="s">
        <v>137</v>
      </c>
      <c r="C14" s="511"/>
      <c r="D14" s="512"/>
      <c r="E14" s="512"/>
      <c r="F14" s="680"/>
      <c r="G14" s="76"/>
      <c r="I14" s="222">
        <f>'Q1 Expenditures'!I14</f>
        <v>0</v>
      </c>
      <c r="J14" s="107"/>
      <c r="K14" s="80"/>
      <c r="L14" s="220">
        <f>SUM(I14:J14)</f>
        <v>0</v>
      </c>
      <c r="M14" s="78"/>
    </row>
    <row r="15" spans="1:13" ht="17.25" customHeight="1" thickBot="1" x14ac:dyDescent="0.4">
      <c r="A15" s="79" t="s">
        <v>34</v>
      </c>
      <c r="B15" s="81" t="s">
        <v>25</v>
      </c>
      <c r="C15" s="511"/>
      <c r="D15" s="512"/>
      <c r="E15" s="512"/>
      <c r="F15" s="680"/>
      <c r="G15" s="76"/>
      <c r="I15" s="222">
        <f>'Q1 Expenditures'!I15</f>
        <v>0</v>
      </c>
      <c r="J15" s="107"/>
      <c r="K15" s="80"/>
      <c r="L15" s="220">
        <f>SUM(I15:J15)</f>
        <v>0</v>
      </c>
      <c r="M15" s="78"/>
    </row>
    <row r="16" spans="1:13" ht="17.25" customHeight="1" thickBot="1" x14ac:dyDescent="0.4">
      <c r="A16" s="25" t="s">
        <v>60</v>
      </c>
      <c r="B16" s="82" t="s">
        <v>14</v>
      </c>
      <c r="C16" s="513"/>
      <c r="D16" s="514"/>
      <c r="E16" s="514"/>
      <c r="F16" s="681"/>
      <c r="G16" s="76"/>
      <c r="I16" s="225">
        <f>'Q1 Expenditures'!I16</f>
        <v>0</v>
      </c>
      <c r="J16" s="107"/>
      <c r="K16" s="83"/>
      <c r="L16" s="214">
        <f>SUM(I16:J16)</f>
        <v>0</v>
      </c>
      <c r="M16" s="78"/>
    </row>
    <row r="17" spans="1:13" ht="17" thickBot="1" x14ac:dyDescent="0.4">
      <c r="A17" s="502" t="s">
        <v>4</v>
      </c>
      <c r="B17" s="503"/>
      <c r="C17" s="503"/>
      <c r="D17" s="503"/>
      <c r="E17" s="503"/>
      <c r="F17" s="675"/>
      <c r="G17" s="68"/>
      <c r="I17" s="682" t="s">
        <v>4</v>
      </c>
      <c r="J17" s="683"/>
      <c r="K17" s="683"/>
      <c r="L17" s="683"/>
      <c r="M17" s="684"/>
    </row>
    <row r="18" spans="1:13" ht="17" thickBot="1" x14ac:dyDescent="0.4">
      <c r="A18" s="21" t="s">
        <v>35</v>
      </c>
      <c r="B18" s="22" t="s">
        <v>229</v>
      </c>
      <c r="C18" s="1">
        <f>$C$10*F18</f>
        <v>500</v>
      </c>
      <c r="D18" s="1">
        <f>$D$10*F18</f>
        <v>1500.0000000000002</v>
      </c>
      <c r="E18" s="1">
        <f>SUM(F18*0.8)</f>
        <v>8000</v>
      </c>
      <c r="F18" s="8">
        <f>'PWP &amp; Amendments'!O18</f>
        <v>10000</v>
      </c>
      <c r="G18" s="5"/>
      <c r="I18" s="18">
        <f>SUM(I19:I23)</f>
        <v>0</v>
      </c>
      <c r="J18" s="119">
        <f>SUM(J19:J23)</f>
        <v>0</v>
      </c>
      <c r="K18" s="3">
        <f>IF(L18=0,0,(L18/F18))</f>
        <v>0</v>
      </c>
      <c r="L18" s="17">
        <f t="shared" ref="L18:L23" si="0">SUM(I18:J18)</f>
        <v>0</v>
      </c>
      <c r="M18" s="19">
        <f>F18-L18</f>
        <v>10000</v>
      </c>
    </row>
    <row r="19" spans="1:13" ht="17.25" customHeight="1" thickBot="1" x14ac:dyDescent="0.4">
      <c r="A19" s="39" t="s">
        <v>36</v>
      </c>
      <c r="B19" s="85" t="s">
        <v>6</v>
      </c>
      <c r="C19" s="639"/>
      <c r="D19" s="640"/>
      <c r="E19" s="640"/>
      <c r="F19" s="641"/>
      <c r="G19" s="86"/>
      <c r="I19" s="224">
        <f>'Q1 Expenditures'!I19</f>
        <v>0</v>
      </c>
      <c r="J19" s="107"/>
      <c r="K19" s="77"/>
      <c r="L19" s="213">
        <f t="shared" si="0"/>
        <v>0</v>
      </c>
      <c r="M19" s="78"/>
    </row>
    <row r="20" spans="1:13" ht="17.25" customHeight="1" thickBot="1" x14ac:dyDescent="0.4">
      <c r="A20" s="87" t="s">
        <v>121</v>
      </c>
      <c r="B20" s="88" t="s">
        <v>7</v>
      </c>
      <c r="C20" s="642"/>
      <c r="D20" s="643"/>
      <c r="E20" s="643"/>
      <c r="F20" s="644"/>
      <c r="G20" s="86"/>
      <c r="I20" s="222">
        <f>'Q1 Expenditures'!I20</f>
        <v>0</v>
      </c>
      <c r="J20" s="107"/>
      <c r="K20" s="80"/>
      <c r="L20" s="214">
        <f t="shared" si="0"/>
        <v>0</v>
      </c>
      <c r="M20" s="78"/>
    </row>
    <row r="21" spans="1:13" ht="17.25" customHeight="1" thickBot="1" x14ac:dyDescent="0.4">
      <c r="A21" s="87" t="s">
        <v>37</v>
      </c>
      <c r="B21" s="88" t="s">
        <v>8</v>
      </c>
      <c r="C21" s="642"/>
      <c r="D21" s="643"/>
      <c r="E21" s="643"/>
      <c r="F21" s="644"/>
      <c r="G21" s="86"/>
      <c r="I21" s="222">
        <f>'Q1 Expenditures'!I21</f>
        <v>0</v>
      </c>
      <c r="J21" s="107"/>
      <c r="K21" s="80"/>
      <c r="L21" s="214">
        <f t="shared" si="0"/>
        <v>0</v>
      </c>
      <c r="M21" s="78"/>
    </row>
    <row r="22" spans="1:13" ht="17.25" customHeight="1" thickBot="1" x14ac:dyDescent="0.4">
      <c r="A22" s="87" t="s">
        <v>38</v>
      </c>
      <c r="B22" s="88" t="s">
        <v>9</v>
      </c>
      <c r="C22" s="642"/>
      <c r="D22" s="643"/>
      <c r="E22" s="643"/>
      <c r="F22" s="644"/>
      <c r="G22" s="86"/>
      <c r="I22" s="222">
        <f>'Q1 Expenditures'!I22</f>
        <v>0</v>
      </c>
      <c r="J22" s="107"/>
      <c r="K22" s="80"/>
      <c r="L22" s="214">
        <f t="shared" si="0"/>
        <v>0</v>
      </c>
      <c r="M22" s="78"/>
    </row>
    <row r="23" spans="1:13" ht="17" thickBot="1" x14ac:dyDescent="0.4">
      <c r="A23" s="41" t="s">
        <v>39</v>
      </c>
      <c r="B23" s="42" t="s">
        <v>10</v>
      </c>
      <c r="C23" s="645"/>
      <c r="D23" s="646"/>
      <c r="E23" s="646"/>
      <c r="F23" s="647"/>
      <c r="G23" s="86"/>
      <c r="I23" s="225">
        <f>'Q1 Expenditures'!I23</f>
        <v>0</v>
      </c>
      <c r="J23" s="107"/>
      <c r="K23" s="89"/>
      <c r="L23" s="214">
        <f t="shared" si="0"/>
        <v>0</v>
      </c>
      <c r="M23" s="78"/>
    </row>
    <row r="24" spans="1:13" ht="17" thickBot="1" x14ac:dyDescent="0.4">
      <c r="A24" s="21" t="s">
        <v>40</v>
      </c>
      <c r="B24" s="22" t="s">
        <v>59</v>
      </c>
      <c r="C24" s="1">
        <f>$C$10*F24</f>
        <v>500</v>
      </c>
      <c r="D24" s="1">
        <f>$D$10*F24</f>
        <v>1500.0000000000002</v>
      </c>
      <c r="E24" s="1">
        <f>SUM(F24*0.8)</f>
        <v>8000</v>
      </c>
      <c r="F24" s="8">
        <f>'PWP &amp; Amendments'!O24</f>
        <v>10000</v>
      </c>
      <c r="G24" s="5"/>
      <c r="I24" s="18">
        <f>SUM(I25:I25)</f>
        <v>0</v>
      </c>
      <c r="J24" s="119">
        <f>SUM(J25)</f>
        <v>0</v>
      </c>
      <c r="K24" s="3">
        <f>IF(L24=0,0,(L24/F24))</f>
        <v>0</v>
      </c>
      <c r="L24" s="17">
        <f t="shared" ref="L24:L31" si="1">SUM(I24:J24)</f>
        <v>0</v>
      </c>
      <c r="M24" s="19">
        <f>F24-L24</f>
        <v>10000</v>
      </c>
    </row>
    <row r="25" spans="1:13" ht="17" thickBot="1" x14ac:dyDescent="0.4">
      <c r="A25" s="37" t="s">
        <v>41</v>
      </c>
      <c r="B25" s="38" t="s">
        <v>57</v>
      </c>
      <c r="C25" s="665"/>
      <c r="D25" s="666"/>
      <c r="E25" s="666"/>
      <c r="F25" s="667"/>
      <c r="G25" s="86"/>
      <c r="I25" s="224">
        <f>'Q1 Expenditures'!I25</f>
        <v>0</v>
      </c>
      <c r="J25" s="107"/>
      <c r="K25" s="90"/>
      <c r="L25" s="214">
        <f t="shared" si="1"/>
        <v>0</v>
      </c>
      <c r="M25" s="78"/>
    </row>
    <row r="26" spans="1:13" ht="17" thickBot="1" x14ac:dyDescent="0.4">
      <c r="A26" s="21" t="s">
        <v>42</v>
      </c>
      <c r="B26" s="22" t="s">
        <v>56</v>
      </c>
      <c r="C26" s="1">
        <f>$C$10*F26</f>
        <v>500</v>
      </c>
      <c r="D26" s="1">
        <f>$D$10*F26</f>
        <v>1500.0000000000002</v>
      </c>
      <c r="E26" s="1">
        <f>SUM(F26*0.8)</f>
        <v>8000</v>
      </c>
      <c r="F26" s="8">
        <f>'PWP &amp; Amendments'!O26</f>
        <v>10000</v>
      </c>
      <c r="G26" s="5"/>
      <c r="I26" s="18">
        <f>SUM(I27:I28)</f>
        <v>0</v>
      </c>
      <c r="J26" s="119">
        <f>SUM(J27:J28)</f>
        <v>0</v>
      </c>
      <c r="K26" s="3">
        <f>IF(L26=0,0,(L26/F26))</f>
        <v>0</v>
      </c>
      <c r="L26" s="17">
        <f t="shared" si="1"/>
        <v>0</v>
      </c>
      <c r="M26" s="19">
        <f>F26-L26</f>
        <v>10000</v>
      </c>
    </row>
    <row r="27" spans="1:13" ht="17.25" customHeight="1" thickBot="1" x14ac:dyDescent="0.4">
      <c r="A27" s="39" t="s">
        <v>43</v>
      </c>
      <c r="B27" s="85" t="s">
        <v>11</v>
      </c>
      <c r="C27" s="651"/>
      <c r="D27" s="652"/>
      <c r="E27" s="652"/>
      <c r="F27" s="653"/>
      <c r="G27" s="86"/>
      <c r="I27" s="224">
        <f>'Q1 Expenditures'!I27</f>
        <v>0</v>
      </c>
      <c r="J27" s="107"/>
      <c r="K27" s="90"/>
      <c r="L27" s="214">
        <f t="shared" si="1"/>
        <v>0</v>
      </c>
      <c r="M27" s="78"/>
    </row>
    <row r="28" spans="1:13" ht="17" thickBot="1" x14ac:dyDescent="0.4">
      <c r="A28" s="41" t="s">
        <v>44</v>
      </c>
      <c r="B28" s="42" t="s">
        <v>30</v>
      </c>
      <c r="C28" s="657"/>
      <c r="D28" s="658"/>
      <c r="E28" s="658"/>
      <c r="F28" s="659"/>
      <c r="G28" s="86"/>
      <c r="I28" s="226">
        <f>'Q1 Expenditures'!I28</f>
        <v>0</v>
      </c>
      <c r="J28" s="107"/>
      <c r="K28" s="91"/>
      <c r="L28" s="214">
        <f>SUM(I28:J28)</f>
        <v>0</v>
      </c>
      <c r="M28" s="78"/>
    </row>
    <row r="29" spans="1:13" ht="17" thickBot="1" x14ac:dyDescent="0.4">
      <c r="A29" s="21" t="s">
        <v>45</v>
      </c>
      <c r="B29" s="22" t="s">
        <v>12</v>
      </c>
      <c r="C29" s="1">
        <f>$C$10*F29</f>
        <v>500</v>
      </c>
      <c r="D29" s="1">
        <f>$D$10*F29</f>
        <v>1500.0000000000002</v>
      </c>
      <c r="E29" s="1">
        <f>SUM(F29*0.8)</f>
        <v>8000</v>
      </c>
      <c r="F29" s="8">
        <f>'PWP &amp; Amendments'!O29</f>
        <v>10000</v>
      </c>
      <c r="G29" s="5"/>
      <c r="I29" s="18">
        <f>SUM(I30:I31)</f>
        <v>0</v>
      </c>
      <c r="J29" s="119">
        <f>SUM(J30:J31)</f>
        <v>0</v>
      </c>
      <c r="K29" s="3">
        <f>IF(L29=0,0,(L29/F29))</f>
        <v>0</v>
      </c>
      <c r="L29" s="17">
        <f t="shared" si="1"/>
        <v>0</v>
      </c>
      <c r="M29" s="19">
        <f>F29-L29</f>
        <v>10000</v>
      </c>
    </row>
    <row r="30" spans="1:13" ht="17.25" customHeight="1" thickBot="1" x14ac:dyDescent="0.4">
      <c r="A30" s="92" t="s">
        <v>46</v>
      </c>
      <c r="B30" s="93" t="s">
        <v>27</v>
      </c>
      <c r="C30" s="651"/>
      <c r="D30" s="652"/>
      <c r="E30" s="652"/>
      <c r="F30" s="653"/>
      <c r="G30" s="86"/>
      <c r="I30" s="224">
        <f>'Q1 Expenditures'!I30</f>
        <v>0</v>
      </c>
      <c r="J30" s="107"/>
      <c r="K30" s="94"/>
      <c r="L30" s="214">
        <f t="shared" si="1"/>
        <v>0</v>
      </c>
      <c r="M30" s="78"/>
    </row>
    <row r="31" spans="1:13" ht="17" thickBot="1" x14ac:dyDescent="0.4">
      <c r="A31" s="95" t="s">
        <v>47</v>
      </c>
      <c r="B31" s="82" t="s">
        <v>179</v>
      </c>
      <c r="C31" s="657"/>
      <c r="D31" s="658"/>
      <c r="E31" s="658"/>
      <c r="F31" s="659"/>
      <c r="G31" s="96"/>
      <c r="I31" s="317">
        <f>'Q1 Expenditures'!I31</f>
        <v>0</v>
      </c>
      <c r="J31" s="107"/>
      <c r="K31" s="97"/>
      <c r="L31" s="214">
        <f t="shared" si="1"/>
        <v>0</v>
      </c>
      <c r="M31" s="78"/>
    </row>
    <row r="32" spans="1:13" ht="28.25" customHeight="1" thickBot="1" x14ac:dyDescent="0.4">
      <c r="A32" s="299" t="s">
        <v>363</v>
      </c>
      <c r="B32" s="327" t="str">
        <f>'PWP &amp; Amendments'!B32</f>
        <v>Special Study #1 - insert name, if there is a special study</v>
      </c>
      <c r="C32" s="1">
        <f>$C$10*F32</f>
        <v>0</v>
      </c>
      <c r="D32" s="1">
        <f>$D$10*F32</f>
        <v>0</v>
      </c>
      <c r="E32" s="1">
        <f>SUM(F32*0.8)</f>
        <v>0</v>
      </c>
      <c r="F32" s="8">
        <f>'PWP &amp; Amendments'!O32</f>
        <v>0</v>
      </c>
      <c r="G32" s="96"/>
      <c r="I32" s="222">
        <f>'Q1 Expenditures'!I32</f>
        <v>0</v>
      </c>
      <c r="J32" s="440"/>
      <c r="K32" s="3">
        <f>IF(L32=0,0,(L32/F32))</f>
        <v>0</v>
      </c>
      <c r="L32" s="214">
        <f>SUM(I32:J32)</f>
        <v>0</v>
      </c>
      <c r="M32" s="19">
        <f>F32-L32</f>
        <v>0</v>
      </c>
    </row>
    <row r="33" spans="1:13" ht="28.25" customHeight="1" thickBot="1" x14ac:dyDescent="0.4">
      <c r="A33" s="305" t="s">
        <v>371</v>
      </c>
      <c r="B33" s="327" t="str">
        <f>'PWP &amp; Amendments'!B33</f>
        <v xml:space="preserve"> </v>
      </c>
      <c r="C33" s="1">
        <f>$C$10*F33</f>
        <v>0</v>
      </c>
      <c r="D33" s="1">
        <f>$D$10*F33</f>
        <v>0</v>
      </c>
      <c r="E33" s="1">
        <f>SUM(F33*0.8)</f>
        <v>0</v>
      </c>
      <c r="F33" s="8">
        <f>'PWP &amp; Amendments'!O33</f>
        <v>0</v>
      </c>
      <c r="G33" s="96"/>
      <c r="I33" s="222">
        <f>'Q1 Expenditures'!I33</f>
        <v>0</v>
      </c>
      <c r="J33" s="440"/>
      <c r="K33" s="3">
        <f>IF(L33=0,0,(L33/F33))</f>
        <v>0</v>
      </c>
      <c r="L33" s="214">
        <f>SUM(I33:J33)</f>
        <v>0</v>
      </c>
      <c r="M33" s="19">
        <f>F33-L33</f>
        <v>0</v>
      </c>
    </row>
    <row r="34" spans="1:13" ht="6.9" customHeight="1" x14ac:dyDescent="0.35">
      <c r="A34" s="453"/>
      <c r="B34" s="454"/>
      <c r="C34" s="455"/>
      <c r="D34" s="455"/>
      <c r="E34" s="455"/>
      <c r="F34" s="456"/>
      <c r="G34" s="96"/>
      <c r="I34" s="445"/>
      <c r="J34" s="457"/>
      <c r="K34" s="449"/>
      <c r="L34" s="446"/>
      <c r="M34" s="450"/>
    </row>
    <row r="35" spans="1:13" ht="5.65" customHeight="1" thickBot="1" x14ac:dyDescent="0.4">
      <c r="A35" s="290"/>
      <c r="B35" s="442"/>
      <c r="C35" s="451"/>
      <c r="D35" s="451"/>
      <c r="E35" s="451"/>
      <c r="F35" s="452"/>
      <c r="G35" s="96"/>
      <c r="I35" s="445"/>
      <c r="J35" s="445"/>
      <c r="K35" s="443"/>
      <c r="L35" s="446"/>
      <c r="M35" s="448"/>
    </row>
    <row r="36" spans="1:13" ht="17" thickBot="1" x14ac:dyDescent="0.4">
      <c r="A36" s="502" t="s">
        <v>13</v>
      </c>
      <c r="B36" s="503"/>
      <c r="C36" s="503"/>
      <c r="D36" s="503"/>
      <c r="E36" s="503"/>
      <c r="F36" s="675"/>
      <c r="G36" s="68"/>
      <c r="I36" s="685" t="s">
        <v>13</v>
      </c>
      <c r="J36" s="686"/>
      <c r="K36" s="686"/>
      <c r="L36" s="686"/>
      <c r="M36" s="650"/>
    </row>
    <row r="37" spans="1:13" ht="17" thickBot="1" x14ac:dyDescent="0.4">
      <c r="A37" s="21" t="s">
        <v>48</v>
      </c>
      <c r="B37" s="22" t="s">
        <v>28</v>
      </c>
      <c r="C37" s="1">
        <f>$C$10*F37</f>
        <v>500</v>
      </c>
      <c r="D37" s="1">
        <f>$D$10*F37</f>
        <v>1500.0000000000002</v>
      </c>
      <c r="E37" s="1">
        <f>SUM(F37*0.8)</f>
        <v>8000</v>
      </c>
      <c r="F37" s="8">
        <f>'PWP &amp; Amendments'!O37</f>
        <v>10000</v>
      </c>
      <c r="G37" s="5"/>
      <c r="I37" s="18">
        <f>SUM(I38:I40)</f>
        <v>0</v>
      </c>
      <c r="J37" s="120">
        <f>SUM(J38:J40)</f>
        <v>0</v>
      </c>
      <c r="K37" s="3">
        <f>IF(L37=0,0,(L37/F37))</f>
        <v>0</v>
      </c>
      <c r="L37" s="17">
        <f>SUM(I37:J37)</f>
        <v>0</v>
      </c>
      <c r="M37" s="19">
        <f>F37-L37</f>
        <v>10000</v>
      </c>
    </row>
    <row r="38" spans="1:13" ht="17.25" customHeight="1" thickBot="1" x14ac:dyDescent="0.4">
      <c r="A38" s="39" t="s">
        <v>49</v>
      </c>
      <c r="B38" s="40" t="s">
        <v>26</v>
      </c>
      <c r="C38" s="651"/>
      <c r="D38" s="652"/>
      <c r="E38" s="652"/>
      <c r="F38" s="653"/>
      <c r="G38" s="86"/>
      <c r="I38" s="224">
        <f>'Q1 Expenditures'!I38</f>
        <v>0</v>
      </c>
      <c r="J38" s="107"/>
      <c r="K38" s="90"/>
      <c r="L38" s="217">
        <f>SUM(I38:J38)</f>
        <v>0</v>
      </c>
      <c r="M38" s="78"/>
    </row>
    <row r="39" spans="1:13" ht="17.25" customHeight="1" thickBot="1" x14ac:dyDescent="0.4">
      <c r="A39" s="87" t="s">
        <v>50</v>
      </c>
      <c r="B39" s="98" t="s">
        <v>29</v>
      </c>
      <c r="C39" s="654"/>
      <c r="D39" s="655"/>
      <c r="E39" s="655"/>
      <c r="F39" s="656"/>
      <c r="G39" s="86"/>
      <c r="I39" s="222">
        <f>'Q1 Expenditures'!I39</f>
        <v>0</v>
      </c>
      <c r="J39" s="107"/>
      <c r="K39" s="91"/>
      <c r="L39" s="218">
        <f>SUM(I39:J39)</f>
        <v>0</v>
      </c>
      <c r="M39" s="78"/>
    </row>
    <row r="40" spans="1:13" ht="17.25" customHeight="1" thickBot="1" x14ac:dyDescent="0.4">
      <c r="A40" s="28" t="s">
        <v>51</v>
      </c>
      <c r="B40" s="99" t="s">
        <v>117</v>
      </c>
      <c r="C40" s="657"/>
      <c r="D40" s="658"/>
      <c r="E40" s="658"/>
      <c r="F40" s="659"/>
      <c r="G40" s="76"/>
      <c r="I40" s="225">
        <f>'Q1 Expenditures'!I40</f>
        <v>0</v>
      </c>
      <c r="J40" s="107"/>
      <c r="K40" s="91"/>
      <c r="L40" s="219">
        <f>SUM(I40:J40)</f>
        <v>0</v>
      </c>
      <c r="M40" s="78"/>
    </row>
    <row r="41" spans="1:13" ht="17" thickBot="1" x14ac:dyDescent="0.4">
      <c r="A41" s="590" t="s">
        <v>118</v>
      </c>
      <c r="B41" s="591"/>
      <c r="C41" s="591"/>
      <c r="D41" s="591"/>
      <c r="E41" s="591"/>
      <c r="F41" s="628"/>
      <c r="G41" s="76"/>
      <c r="I41" s="632" t="s">
        <v>118</v>
      </c>
      <c r="J41" s="633"/>
      <c r="K41" s="633"/>
      <c r="L41" s="633"/>
      <c r="M41" s="634"/>
    </row>
    <row r="42" spans="1:13" ht="17" thickBot="1" x14ac:dyDescent="0.4">
      <c r="A42" s="43" t="s">
        <v>111</v>
      </c>
      <c r="B42" s="44" t="s">
        <v>193</v>
      </c>
      <c r="C42" s="1">
        <f>$C$10*F42</f>
        <v>100</v>
      </c>
      <c r="D42" s="1">
        <f>$D$10*F42</f>
        <v>300.00000000000006</v>
      </c>
      <c r="E42" s="1">
        <f>SUM(F42*0.8)</f>
        <v>1600</v>
      </c>
      <c r="F42" s="8">
        <f>'PWP &amp; Amendments'!O42</f>
        <v>2000</v>
      </c>
      <c r="G42" s="76"/>
      <c r="I42" s="12">
        <f>SUM(I43:I43)</f>
        <v>0</v>
      </c>
      <c r="J42" s="120">
        <f>SUM(J43:J43)</f>
        <v>0</v>
      </c>
      <c r="K42" s="3">
        <f>IF(L42=0,0,(L42/F42))</f>
        <v>0</v>
      </c>
      <c r="L42" s="17">
        <f t="shared" ref="L42:L58" si="2">SUM(I42:J42)</f>
        <v>0</v>
      </c>
      <c r="M42" s="19">
        <f>F42-L42</f>
        <v>2000</v>
      </c>
    </row>
    <row r="43" spans="1:13" ht="17" thickBot="1" x14ac:dyDescent="0.4">
      <c r="A43" s="46" t="s">
        <v>116</v>
      </c>
      <c r="B43" s="47" t="s">
        <v>136</v>
      </c>
      <c r="C43" s="588"/>
      <c r="D43" s="589"/>
      <c r="E43" s="589"/>
      <c r="F43" s="635"/>
      <c r="G43" s="76"/>
      <c r="I43" s="227">
        <f>'Q1 Expenditures'!I43</f>
        <v>0</v>
      </c>
      <c r="J43" s="112"/>
      <c r="K43" s="100"/>
      <c r="L43" s="216">
        <f t="shared" si="2"/>
        <v>0</v>
      </c>
      <c r="M43" s="78"/>
    </row>
    <row r="44" spans="1:13" ht="17" thickBot="1" x14ac:dyDescent="0.4">
      <c r="A44" s="21" t="s">
        <v>122</v>
      </c>
      <c r="B44" s="48" t="s">
        <v>194</v>
      </c>
      <c r="C44" s="1">
        <f>$C$10*F44</f>
        <v>50</v>
      </c>
      <c r="D44" s="1">
        <f>$D$10*F44</f>
        <v>150.00000000000003</v>
      </c>
      <c r="E44" s="1">
        <f>SUM(F44*0.8)</f>
        <v>800</v>
      </c>
      <c r="F44" s="8">
        <f>'PWP &amp; Amendments'!O44</f>
        <v>1000</v>
      </c>
      <c r="G44" s="76"/>
      <c r="I44" s="12">
        <f>SUM(I45:I45)</f>
        <v>0</v>
      </c>
      <c r="J44" s="120">
        <f>SUM(J45:J45)</f>
        <v>0</v>
      </c>
      <c r="K44" s="3">
        <f>IF(L44=0,0,(L44/F44))</f>
        <v>0</v>
      </c>
      <c r="L44" s="17">
        <f t="shared" si="2"/>
        <v>0</v>
      </c>
      <c r="M44" s="19">
        <f>F44-L44</f>
        <v>1000</v>
      </c>
    </row>
    <row r="45" spans="1:13" ht="17" thickBot="1" x14ac:dyDescent="0.4">
      <c r="A45" s="46" t="s">
        <v>129</v>
      </c>
      <c r="B45" s="47" t="s">
        <v>134</v>
      </c>
      <c r="C45" s="588"/>
      <c r="D45" s="589"/>
      <c r="E45" s="589"/>
      <c r="F45" s="635"/>
      <c r="G45" s="76"/>
      <c r="I45" s="227">
        <f>'Q1 Expenditures'!I45</f>
        <v>0</v>
      </c>
      <c r="J45" s="112"/>
      <c r="K45" s="100"/>
      <c r="L45" s="216">
        <f t="shared" si="2"/>
        <v>0</v>
      </c>
      <c r="M45" s="78"/>
    </row>
    <row r="46" spans="1:13" ht="17" thickBot="1" x14ac:dyDescent="0.4">
      <c r="A46" s="21" t="s">
        <v>123</v>
      </c>
      <c r="B46" s="48" t="s">
        <v>195</v>
      </c>
      <c r="C46" s="1">
        <f>$C$10*F46</f>
        <v>50</v>
      </c>
      <c r="D46" s="1">
        <f>$D$10*F46</f>
        <v>150.00000000000003</v>
      </c>
      <c r="E46" s="1">
        <f>SUM(F46*0.8)</f>
        <v>800</v>
      </c>
      <c r="F46" s="8">
        <f>'PWP &amp; Amendments'!O46</f>
        <v>1000</v>
      </c>
      <c r="G46" s="76"/>
      <c r="I46" s="12">
        <f>SUM(I47:I49)</f>
        <v>0</v>
      </c>
      <c r="J46" s="120">
        <f>SUM(J47:J49)</f>
        <v>0</v>
      </c>
      <c r="K46" s="3">
        <f>IF(L46=0,0,(L46/F46))</f>
        <v>0</v>
      </c>
      <c r="L46" s="17">
        <f t="shared" si="2"/>
        <v>0</v>
      </c>
      <c r="M46" s="19">
        <f>F46-L46</f>
        <v>1000</v>
      </c>
    </row>
    <row r="47" spans="1:13" ht="17.25" customHeight="1" thickBot="1" x14ac:dyDescent="0.4">
      <c r="A47" s="30" t="s">
        <v>130</v>
      </c>
      <c r="B47" s="31" t="s">
        <v>142</v>
      </c>
      <c r="C47" s="515"/>
      <c r="D47" s="516"/>
      <c r="E47" s="516"/>
      <c r="F47" s="636"/>
      <c r="G47" s="76"/>
      <c r="I47" s="224">
        <f>'Q1 Expenditures'!I47</f>
        <v>0</v>
      </c>
      <c r="J47" s="107"/>
      <c r="K47" s="100"/>
      <c r="L47" s="213">
        <f t="shared" si="2"/>
        <v>0</v>
      </c>
      <c r="M47" s="78"/>
    </row>
    <row r="48" spans="1:13" ht="17.25" customHeight="1" thickBot="1" x14ac:dyDescent="0.4">
      <c r="A48" s="32" t="s">
        <v>138</v>
      </c>
      <c r="B48" s="50" t="s">
        <v>139</v>
      </c>
      <c r="C48" s="517"/>
      <c r="D48" s="518"/>
      <c r="E48" s="518"/>
      <c r="F48" s="637"/>
      <c r="G48" s="76"/>
      <c r="I48" s="222">
        <f>'Q1 Expenditures'!I48</f>
        <v>0</v>
      </c>
      <c r="J48" s="107"/>
      <c r="K48" s="100"/>
      <c r="L48" s="220">
        <f t="shared" si="2"/>
        <v>0</v>
      </c>
      <c r="M48" s="78"/>
    </row>
    <row r="49" spans="1:14" ht="17.25" customHeight="1" thickBot="1" x14ac:dyDescent="0.4">
      <c r="A49" s="51" t="s">
        <v>140</v>
      </c>
      <c r="B49" s="52" t="s">
        <v>141</v>
      </c>
      <c r="C49" s="519"/>
      <c r="D49" s="520"/>
      <c r="E49" s="520"/>
      <c r="F49" s="638"/>
      <c r="G49" s="76"/>
      <c r="I49" s="228">
        <f>'Q1 Expenditures'!I49</f>
        <v>0</v>
      </c>
      <c r="J49" s="107"/>
      <c r="K49" s="100"/>
      <c r="L49" s="214">
        <f t="shared" si="2"/>
        <v>0</v>
      </c>
      <c r="M49" s="78"/>
    </row>
    <row r="50" spans="1:14" ht="17" thickBot="1" x14ac:dyDescent="0.4">
      <c r="A50" s="21" t="s">
        <v>124</v>
      </c>
      <c r="B50" s="48" t="s">
        <v>196</v>
      </c>
      <c r="C50" s="1">
        <f>$C$10*F50</f>
        <v>25</v>
      </c>
      <c r="D50" s="1">
        <f>$D$10*F50</f>
        <v>75.000000000000014</v>
      </c>
      <c r="E50" s="1">
        <f>SUM(F50*0.8)</f>
        <v>400</v>
      </c>
      <c r="F50" s="8">
        <f>'PWP &amp; Amendments'!O50</f>
        <v>500</v>
      </c>
      <c r="G50" s="76"/>
      <c r="I50" s="18">
        <f>SUM(I51:I51)</f>
        <v>0</v>
      </c>
      <c r="J50" s="120">
        <f>SUM(J51:J51)</f>
        <v>0</v>
      </c>
      <c r="K50" s="3">
        <f>IF(L50=0,0,(L50/F50))</f>
        <v>0</v>
      </c>
      <c r="L50" s="17">
        <f t="shared" si="2"/>
        <v>0</v>
      </c>
      <c r="M50" s="19">
        <f>F50-L50</f>
        <v>500</v>
      </c>
    </row>
    <row r="51" spans="1:14" ht="17" thickBot="1" x14ac:dyDescent="0.4">
      <c r="A51" s="46" t="s">
        <v>131</v>
      </c>
      <c r="B51" s="47" t="s">
        <v>135</v>
      </c>
      <c r="C51" s="588"/>
      <c r="D51" s="589"/>
      <c r="E51" s="589"/>
      <c r="F51" s="635"/>
      <c r="G51" s="76"/>
      <c r="I51" s="227">
        <f>'Q1 Expenditures'!I51</f>
        <v>0</v>
      </c>
      <c r="J51" s="112"/>
      <c r="K51" s="100"/>
      <c r="L51" s="219">
        <f t="shared" si="2"/>
        <v>0</v>
      </c>
      <c r="M51" s="78"/>
    </row>
    <row r="52" spans="1:14" ht="17" thickBot="1" x14ac:dyDescent="0.4">
      <c r="A52" s="21" t="s">
        <v>125</v>
      </c>
      <c r="B52" s="48" t="s">
        <v>197</v>
      </c>
      <c r="C52" s="1">
        <f>$C$10*F52</f>
        <v>25</v>
      </c>
      <c r="D52" s="1">
        <f>$D$10*F52</f>
        <v>75.000000000000014</v>
      </c>
      <c r="E52" s="1">
        <f>SUM(F52*0.8)</f>
        <v>400</v>
      </c>
      <c r="F52" s="8">
        <f>'PWP &amp; Amendments'!O52</f>
        <v>500</v>
      </c>
      <c r="G52" s="76"/>
      <c r="I52" s="12">
        <f>SUM(I53:I54)</f>
        <v>0</v>
      </c>
      <c r="J52" s="120">
        <f>SUM(J53:J54)</f>
        <v>0</v>
      </c>
      <c r="K52" s="3">
        <f>IF(L52=0,0,(L52/F52))</f>
        <v>0</v>
      </c>
      <c r="L52" s="17">
        <f t="shared" si="2"/>
        <v>0</v>
      </c>
      <c r="M52" s="19">
        <f>F52-L52</f>
        <v>500</v>
      </c>
    </row>
    <row r="53" spans="1:14" ht="17.25" customHeight="1" x14ac:dyDescent="0.35">
      <c r="A53" s="30" t="s">
        <v>132</v>
      </c>
      <c r="B53" s="31" t="s">
        <v>143</v>
      </c>
      <c r="C53" s="515"/>
      <c r="D53" s="516"/>
      <c r="E53" s="516"/>
      <c r="F53" s="636"/>
      <c r="G53" s="76"/>
      <c r="I53" s="224">
        <f>'Q1 Expenditures'!I53</f>
        <v>0</v>
      </c>
      <c r="J53" s="107"/>
      <c r="K53" s="100"/>
      <c r="L53" s="217">
        <f t="shared" si="2"/>
        <v>0</v>
      </c>
      <c r="M53" s="78"/>
    </row>
    <row r="54" spans="1:14" ht="17.25" customHeight="1" thickBot="1" x14ac:dyDescent="0.4">
      <c r="A54" s="51" t="s">
        <v>144</v>
      </c>
      <c r="B54" s="52" t="s">
        <v>181</v>
      </c>
      <c r="C54" s="519"/>
      <c r="D54" s="520"/>
      <c r="E54" s="520"/>
      <c r="F54" s="638"/>
      <c r="G54" s="76"/>
      <c r="I54" s="229">
        <f>'Q1 Expenditures'!I54</f>
        <v>0</v>
      </c>
      <c r="J54" s="113"/>
      <c r="K54" s="100"/>
      <c r="L54" s="221">
        <f t="shared" si="2"/>
        <v>0</v>
      </c>
      <c r="M54" s="78"/>
    </row>
    <row r="55" spans="1:14" ht="17" thickBot="1" x14ac:dyDescent="0.4">
      <c r="A55" s="21" t="s">
        <v>126</v>
      </c>
      <c r="B55" s="48" t="s">
        <v>198</v>
      </c>
      <c r="C55" s="1">
        <f>$C$10*F55</f>
        <v>25</v>
      </c>
      <c r="D55" s="1">
        <f>$D$10*F55</f>
        <v>75.000000000000014</v>
      </c>
      <c r="E55" s="1">
        <f>SUM(F55*0.8)</f>
        <v>400</v>
      </c>
      <c r="F55" s="8">
        <f>'PWP &amp; Amendments'!O55</f>
        <v>500</v>
      </c>
      <c r="G55" s="76"/>
      <c r="I55" s="12">
        <f>SUM(I56:I58)</f>
        <v>0</v>
      </c>
      <c r="J55" s="120">
        <f>SUM(J56:J58)</f>
        <v>0</v>
      </c>
      <c r="K55" s="3">
        <f>IF(L55=0,0,(L55/F55))</f>
        <v>0</v>
      </c>
      <c r="L55" s="17">
        <f t="shared" si="2"/>
        <v>0</v>
      </c>
      <c r="M55" s="19">
        <f>F55-L55</f>
        <v>500</v>
      </c>
    </row>
    <row r="56" spans="1:14" ht="17.25" customHeight="1" x14ac:dyDescent="0.35">
      <c r="A56" s="30" t="s">
        <v>133</v>
      </c>
      <c r="B56" s="31" t="s">
        <v>149</v>
      </c>
      <c r="C56" s="515"/>
      <c r="D56" s="516"/>
      <c r="E56" s="516"/>
      <c r="F56" s="636"/>
      <c r="G56" s="76"/>
      <c r="I56" s="224">
        <f>'Q1 Expenditures'!I56</f>
        <v>0</v>
      </c>
      <c r="J56" s="107"/>
      <c r="K56" s="100"/>
      <c r="L56" s="213">
        <f t="shared" si="2"/>
        <v>0</v>
      </c>
      <c r="M56" s="78"/>
    </row>
    <row r="57" spans="1:14" ht="17.25" customHeight="1" x14ac:dyDescent="0.35">
      <c r="A57" s="32" t="s">
        <v>145</v>
      </c>
      <c r="B57" s="50" t="s">
        <v>147</v>
      </c>
      <c r="C57" s="517"/>
      <c r="D57" s="518"/>
      <c r="E57" s="518"/>
      <c r="F57" s="637"/>
      <c r="G57" s="76"/>
      <c r="I57" s="222">
        <f>'Q1 Expenditures'!I57</f>
        <v>0</v>
      </c>
      <c r="J57" s="114"/>
      <c r="K57" s="100"/>
      <c r="L57" s="220">
        <f t="shared" si="2"/>
        <v>0</v>
      </c>
      <c r="M57" s="78"/>
    </row>
    <row r="58" spans="1:14" ht="17.25" customHeight="1" thickBot="1" x14ac:dyDescent="0.4">
      <c r="A58" s="51" t="s">
        <v>146</v>
      </c>
      <c r="B58" s="52" t="s">
        <v>148</v>
      </c>
      <c r="C58" s="519"/>
      <c r="D58" s="520"/>
      <c r="E58" s="520"/>
      <c r="F58" s="638"/>
      <c r="G58" s="76"/>
      <c r="I58" s="225">
        <f>'Q1 Expenditures'!I58</f>
        <v>0</v>
      </c>
      <c r="J58" s="113"/>
      <c r="K58" s="100"/>
      <c r="L58" s="214">
        <f t="shared" si="2"/>
        <v>0</v>
      </c>
      <c r="M58" s="78"/>
    </row>
    <row r="59" spans="1:14" ht="17" thickBot="1" x14ac:dyDescent="0.4">
      <c r="A59" s="590" t="s">
        <v>119</v>
      </c>
      <c r="B59" s="591"/>
      <c r="C59" s="591"/>
      <c r="D59" s="591"/>
      <c r="E59" s="591"/>
      <c r="F59" s="628"/>
      <c r="G59" s="76"/>
      <c r="I59" s="632" t="s">
        <v>119</v>
      </c>
      <c r="J59" s="633"/>
      <c r="K59" s="633"/>
      <c r="L59" s="633"/>
      <c r="M59" s="634"/>
      <c r="N59" s="101"/>
    </row>
    <row r="60" spans="1:14" ht="17.25" customHeight="1" thickBot="1" x14ac:dyDescent="0.4">
      <c r="A60" s="22" t="s">
        <v>111</v>
      </c>
      <c r="B60" s="44" t="s">
        <v>114</v>
      </c>
      <c r="C60" s="1">
        <f>$C$10*F60</f>
        <v>780</v>
      </c>
      <c r="D60" s="1">
        <f>$D$10*F60</f>
        <v>2340.0000000000005</v>
      </c>
      <c r="E60" s="1">
        <f>SUM(F60*0.8)</f>
        <v>12480</v>
      </c>
      <c r="F60" s="8">
        <f>'PWP &amp; Amendments'!O60</f>
        <v>15600</v>
      </c>
      <c r="G60" s="76"/>
      <c r="I60" s="12">
        <f>SUM(I61:I61)</f>
        <v>0</v>
      </c>
      <c r="J60" s="120">
        <f>SUM(J61:J61)</f>
        <v>0</v>
      </c>
      <c r="K60" s="3">
        <f>IF(L60=0,0,(L60/F60))</f>
        <v>0</v>
      </c>
      <c r="L60" s="17">
        <f>SUM(I60:J60)</f>
        <v>0</v>
      </c>
      <c r="M60" s="19">
        <f>F60-L60</f>
        <v>15600</v>
      </c>
    </row>
    <row r="61" spans="1:14" ht="17.25" customHeight="1" thickBot="1" x14ac:dyDescent="0.4">
      <c r="A61" s="102" t="s">
        <v>116</v>
      </c>
      <c r="B61" s="54" t="s">
        <v>113</v>
      </c>
      <c r="C61" s="629"/>
      <c r="D61" s="630"/>
      <c r="E61" s="630"/>
      <c r="F61" s="631"/>
      <c r="G61" s="76"/>
      <c r="I61" s="230">
        <f>'Q1 Expenditures'!I61</f>
        <v>0</v>
      </c>
      <c r="J61" s="115"/>
      <c r="K61" s="91"/>
      <c r="L61" s="216">
        <f>SUM(I61:J61)</f>
        <v>0</v>
      </c>
      <c r="M61" s="78"/>
    </row>
    <row r="62" spans="1:14" ht="17" thickBot="1" x14ac:dyDescent="0.4">
      <c r="A62" s="626" t="s">
        <v>0</v>
      </c>
      <c r="B62" s="627"/>
      <c r="C62" s="1">
        <f>SUM(C12:C60)</f>
        <v>4055</v>
      </c>
      <c r="D62" s="1">
        <f>SUM(D12:D60)</f>
        <v>12165.000000000002</v>
      </c>
      <c r="E62" s="1">
        <f>SUM(E12:E60)</f>
        <v>64880</v>
      </c>
      <c r="F62" s="8">
        <f>SUM(F12:F60)</f>
        <v>81100</v>
      </c>
      <c r="G62" s="2"/>
      <c r="H62" s="103" t="s">
        <v>19</v>
      </c>
      <c r="I62" s="13">
        <f>'Q1 Expenditures'!I62</f>
        <v>0</v>
      </c>
      <c r="J62" s="121">
        <f>J12+J18+J24+J26+J29+J37+J42+J44+J46+J50+J52+J55+J60+J33+J32</f>
        <v>0</v>
      </c>
      <c r="K62" s="3">
        <f>L62/F62</f>
        <v>0</v>
      </c>
      <c r="L62" s="70">
        <f>SUM(I62:J62)</f>
        <v>0</v>
      </c>
      <c r="M62" s="19">
        <f>F62-L62</f>
        <v>81100</v>
      </c>
    </row>
    <row r="63" spans="1:14" ht="18.5" thickBot="1" x14ac:dyDescent="0.4">
      <c r="A63" s="57"/>
      <c r="B63" s="57"/>
      <c r="C63" s="104"/>
      <c r="D63" s="104"/>
      <c r="E63" s="56"/>
      <c r="F63" s="55"/>
      <c r="G63" s="55"/>
      <c r="H63" s="105" t="s">
        <v>335</v>
      </c>
      <c r="I63" s="11">
        <f>'Q1 Expenditures'!I63</f>
        <v>0</v>
      </c>
      <c r="J63" s="306">
        <f>SUM(J62*0.8)</f>
        <v>0</v>
      </c>
      <c r="K63" s="106"/>
      <c r="L63" s="123">
        <f>L62*0.8</f>
        <v>0</v>
      </c>
      <c r="M63" s="72">
        <f>E62-L63</f>
        <v>64880</v>
      </c>
    </row>
    <row r="64" spans="1:14" ht="18.5" thickBot="1" x14ac:dyDescent="0.4">
      <c r="A64" s="57"/>
      <c r="B64" s="57"/>
      <c r="C64" s="104"/>
      <c r="D64" s="104"/>
      <c r="E64" s="56"/>
      <c r="F64" s="55"/>
      <c r="G64" s="55"/>
      <c r="H64" s="103" t="s">
        <v>336</v>
      </c>
      <c r="I64" s="11">
        <f>'Q1 Expenditures'!I64</f>
        <v>0</v>
      </c>
      <c r="J64" s="306">
        <f>J62*D10</f>
        <v>0</v>
      </c>
      <c r="K64" s="429"/>
      <c r="L64" s="72">
        <f>SUM(I64:J64)</f>
        <v>0</v>
      </c>
      <c r="M64" s="72">
        <f>D62-L64</f>
        <v>12165.000000000002</v>
      </c>
    </row>
    <row r="65" spans="1:14" ht="17" thickBot="1" x14ac:dyDescent="0.4">
      <c r="A65" s="57"/>
      <c r="B65" s="57"/>
      <c r="C65" s="104"/>
      <c r="D65" s="104"/>
      <c r="E65" s="56"/>
      <c r="F65" s="55"/>
      <c r="G65" s="55"/>
      <c r="H65" s="103" t="s">
        <v>20</v>
      </c>
      <c r="I65" s="11">
        <f>'Q1 Expenditures'!I65</f>
        <v>0</v>
      </c>
      <c r="J65" s="122">
        <f>J62*C10</f>
        <v>0</v>
      </c>
      <c r="K65" s="106"/>
      <c r="L65" s="123">
        <f>SUM(I65:J65)</f>
        <v>0</v>
      </c>
      <c r="M65" s="72">
        <f>C62-L65</f>
        <v>4055</v>
      </c>
    </row>
    <row r="66" spans="1:14" ht="31.5" thickBot="1" x14ac:dyDescent="0.4">
      <c r="A66" s="57"/>
      <c r="B66" s="57"/>
      <c r="C66" s="104"/>
      <c r="D66" s="104"/>
      <c r="E66" s="56"/>
      <c r="F66" s="55"/>
      <c r="G66" s="55"/>
      <c r="H66" s="188" t="s">
        <v>340</v>
      </c>
      <c r="I66" s="192"/>
      <c r="J66" s="190">
        <f>SUM(J63:J64)</f>
        <v>0</v>
      </c>
      <c r="K66" s="191"/>
      <c r="L66" s="668"/>
      <c r="M66" s="669"/>
      <c r="N66" s="180"/>
    </row>
    <row r="67" spans="1:14" ht="17.5" thickTop="1" thickBot="1" x14ac:dyDescent="0.4">
      <c r="A67" s="207" t="s">
        <v>350</v>
      </c>
      <c r="B67" s="208"/>
      <c r="C67" s="209">
        <f>C62</f>
        <v>4055</v>
      </c>
      <c r="D67" s="210">
        <f>D62</f>
        <v>12165.000000000002</v>
      </c>
      <c r="E67" s="210">
        <f>E62</f>
        <v>64880</v>
      </c>
      <c r="F67" s="209">
        <f>F62</f>
        <v>81100</v>
      </c>
      <c r="G67" s="211"/>
      <c r="H67" s="209" t="s">
        <v>342</v>
      </c>
      <c r="I67" s="251">
        <f>I62</f>
        <v>0</v>
      </c>
      <c r="J67" s="251">
        <f>J62</f>
        <v>0</v>
      </c>
      <c r="K67" s="3">
        <f>L62/F67</f>
        <v>0</v>
      </c>
      <c r="L67" s="251">
        <f>L62</f>
        <v>0</v>
      </c>
      <c r="M67" s="251">
        <f>M62</f>
        <v>81100</v>
      </c>
    </row>
    <row r="68" spans="1:14" ht="17.75" customHeight="1" thickTop="1" x14ac:dyDescent="0.35">
      <c r="A68" s="57"/>
      <c r="B68" s="57"/>
      <c r="C68" s="104"/>
      <c r="D68" s="104"/>
      <c r="E68" s="56"/>
      <c r="F68" s="55"/>
      <c r="G68" s="55"/>
      <c r="H68" s="181"/>
      <c r="I68" s="180"/>
      <c r="J68" s="180"/>
      <c r="K68" s="181"/>
      <c r="L68" s="180"/>
      <c r="M68" s="180"/>
    </row>
  </sheetData>
  <sheetProtection algorithmName="SHA-512" hashValue="TwUQMIpJAppxb9PM+mu6a1o16yG6Xq5v8zyx3tVcrK3q+QOUvxJgPr3OoTNZ8Ke/1Yq46+1LXPmrK09Nr7v8aw==" saltValue="XfBmsOea/1GsR+6NfqLViA==" spinCount="100000" sheet="1" selectLockedCells="1"/>
  <mergeCells count="41">
    <mergeCell ref="C19:F23"/>
    <mergeCell ref="C25:F25"/>
    <mergeCell ref="C27:F28"/>
    <mergeCell ref="C30:F31"/>
    <mergeCell ref="A17:F17"/>
    <mergeCell ref="J4:M4"/>
    <mergeCell ref="J5:M5"/>
    <mergeCell ref="J6:M6"/>
    <mergeCell ref="I11:M11"/>
    <mergeCell ref="C13:F16"/>
    <mergeCell ref="C43:F43"/>
    <mergeCell ref="I41:M41"/>
    <mergeCell ref="A36:F36"/>
    <mergeCell ref="C38:F40"/>
    <mergeCell ref="L66:M66"/>
    <mergeCell ref="A41:F41"/>
    <mergeCell ref="A62:B62"/>
    <mergeCell ref="C45:F45"/>
    <mergeCell ref="C47:F49"/>
    <mergeCell ref="C51:F51"/>
    <mergeCell ref="C53:F54"/>
    <mergeCell ref="C56:F58"/>
    <mergeCell ref="A59:F59"/>
    <mergeCell ref="I59:M59"/>
    <mergeCell ref="C61:F61"/>
    <mergeCell ref="I17:M17"/>
    <mergeCell ref="I36:M36"/>
    <mergeCell ref="A1:F1"/>
    <mergeCell ref="H1:M1"/>
    <mergeCell ref="A2:F2"/>
    <mergeCell ref="H2:M2"/>
    <mergeCell ref="A3:F3"/>
    <mergeCell ref="H3:M3"/>
    <mergeCell ref="A11:F11"/>
    <mergeCell ref="A4:F4"/>
    <mergeCell ref="H7:M7"/>
    <mergeCell ref="A7:F7"/>
    <mergeCell ref="C8:F8"/>
    <mergeCell ref="I8:M8"/>
    <mergeCell ref="A8:A9"/>
    <mergeCell ref="B8:B9"/>
  </mergeCells>
  <pageMargins left="0.75" right="0.25" top="0.75" bottom="0.75" header="0.3" footer="0.3"/>
  <pageSetup scale="3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9"/>
  <sheetViews>
    <sheetView view="pageBreakPreview" zoomScale="115" zoomScaleNormal="90" zoomScaleSheetLayoutView="115" workbookViewId="0">
      <selection activeCell="C47" sqref="C47"/>
    </sheetView>
  </sheetViews>
  <sheetFormatPr defaultColWidth="9.1796875" defaultRowHeight="12.5" x14ac:dyDescent="0.25"/>
  <cols>
    <col min="1" max="1" width="7.54296875" bestFit="1" customWidth="1"/>
    <col min="2" max="2" width="15.81640625" customWidth="1"/>
    <col min="3" max="3" width="81.36328125" customWidth="1"/>
    <col min="4" max="4" width="13.26953125" style="116" bestFit="1" customWidth="1"/>
  </cols>
  <sheetData>
    <row r="1" spans="1:4" ht="18" x14ac:dyDescent="0.25">
      <c r="C1" s="308" t="str">
        <f>'PWP Narrative'!B1</f>
        <v>FY 2027 (July 1, 2026-June 30, 2027)</v>
      </c>
    </row>
    <row r="2" spans="1:4" ht="18" x14ac:dyDescent="0.25">
      <c r="C2" s="308" t="s">
        <v>15</v>
      </c>
    </row>
    <row r="3" spans="1:4" ht="18" x14ac:dyDescent="0.25">
      <c r="C3" s="308" t="s">
        <v>53</v>
      </c>
    </row>
    <row r="4" spans="1:4" ht="18.5" thickBot="1" x14ac:dyDescent="0.3">
      <c r="C4" s="308" t="str">
        <f>'PWP Narrative'!B4</f>
        <v>insert name of Rural Planning Organization</v>
      </c>
    </row>
    <row r="5" spans="1:4" ht="18.5" thickBot="1" x14ac:dyDescent="0.3">
      <c r="B5" s="321" t="s">
        <v>364</v>
      </c>
      <c r="C5" s="322" t="str">
        <f>'Q2 Expenditures'!J4</f>
        <v>insert the invoice number here Ex: Q2FY24SPR</v>
      </c>
    </row>
    <row r="6" spans="1:4" ht="18.5" thickBot="1" x14ac:dyDescent="0.3">
      <c r="B6" s="321" t="s">
        <v>356</v>
      </c>
      <c r="C6" s="322" t="str">
        <f>'Q2 Expenditures'!J5</f>
        <v>insert WBS number here</v>
      </c>
    </row>
    <row r="7" spans="1:4" ht="18.5" thickBot="1" x14ac:dyDescent="0.3">
      <c r="B7" s="321" t="s">
        <v>365</v>
      </c>
      <c r="C7" s="322" t="str">
        <f>'Q2 Expenditures'!J6</f>
        <v>insert PO number here</v>
      </c>
    </row>
    <row r="8" spans="1:4" ht="20" x14ac:dyDescent="0.25">
      <c r="B8" s="312"/>
      <c r="C8" s="415"/>
      <c r="D8" s="253"/>
    </row>
    <row r="9" spans="1:4" s="266" customFormat="1" ht="16.5" x14ac:dyDescent="0.35">
      <c r="A9" s="623" t="s">
        <v>2</v>
      </c>
      <c r="B9" s="623"/>
      <c r="C9" s="623"/>
      <c r="D9" s="623"/>
    </row>
    <row r="10" spans="1:4" s="266" customFormat="1" ht="16.5" x14ac:dyDescent="0.35">
      <c r="A10" s="621" t="s">
        <v>182</v>
      </c>
      <c r="B10" s="621"/>
      <c r="C10" s="621"/>
      <c r="D10" s="267">
        <f>'Q2 Expenditures'!J12</f>
        <v>0</v>
      </c>
    </row>
    <row r="11" spans="1:4" s="266" customFormat="1" ht="13" x14ac:dyDescent="0.3">
      <c r="A11" s="268" t="s">
        <v>183</v>
      </c>
      <c r="B11" s="268"/>
      <c r="C11" s="269" t="s">
        <v>23</v>
      </c>
      <c r="D11" s="270">
        <f>'Q2 Expenditures'!J13</f>
        <v>0</v>
      </c>
    </row>
    <row r="12" spans="1:4" s="266" customFormat="1" ht="14" x14ac:dyDescent="0.3">
      <c r="A12" s="271"/>
      <c r="B12" s="271"/>
      <c r="C12" s="236"/>
      <c r="D12" s="272"/>
    </row>
    <row r="13" spans="1:4" s="266" customFormat="1" ht="13" x14ac:dyDescent="0.3">
      <c r="A13" s="273" t="s">
        <v>184</v>
      </c>
      <c r="B13" s="273"/>
      <c r="C13" s="274" t="s">
        <v>137</v>
      </c>
      <c r="D13" s="270">
        <f>'Q2 Expenditures'!J14</f>
        <v>0</v>
      </c>
    </row>
    <row r="14" spans="1:4" s="266" customFormat="1" ht="14" x14ac:dyDescent="0.3">
      <c r="C14" s="236"/>
      <c r="D14" s="272"/>
    </row>
    <row r="15" spans="1:4" s="266" customFormat="1" ht="13" x14ac:dyDescent="0.3">
      <c r="A15" s="273" t="s">
        <v>185</v>
      </c>
      <c r="B15" s="273"/>
      <c r="C15" s="274" t="s">
        <v>25</v>
      </c>
      <c r="D15" s="270">
        <f>'Q2 Expenditures'!J15</f>
        <v>0</v>
      </c>
    </row>
    <row r="16" spans="1:4" s="266" customFormat="1" ht="14" x14ac:dyDescent="0.3">
      <c r="C16" s="236"/>
      <c r="D16" s="272"/>
    </row>
    <row r="17" spans="1:4" s="266" customFormat="1" ht="13" x14ac:dyDescent="0.3">
      <c r="A17" s="273" t="s">
        <v>186</v>
      </c>
      <c r="B17" s="273"/>
      <c r="C17" s="63" t="s">
        <v>14</v>
      </c>
      <c r="D17" s="270">
        <f>'Q2 Expenditures'!J16</f>
        <v>0</v>
      </c>
    </row>
    <row r="18" spans="1:4" s="266" customFormat="1" ht="14" x14ac:dyDescent="0.3">
      <c r="C18" s="236"/>
      <c r="D18" s="272"/>
    </row>
    <row r="19" spans="1:4" s="266" customFormat="1" ht="16.5" x14ac:dyDescent="0.35">
      <c r="A19" s="623" t="s">
        <v>4</v>
      </c>
      <c r="B19" s="623"/>
      <c r="C19" s="623"/>
      <c r="D19" s="623"/>
    </row>
    <row r="20" spans="1:4" s="266" customFormat="1" ht="16.5" x14ac:dyDescent="0.35">
      <c r="A20" s="621" t="s">
        <v>187</v>
      </c>
      <c r="B20" s="621"/>
      <c r="C20" s="621"/>
      <c r="D20" s="267">
        <f>'Q2 Expenditures'!J18</f>
        <v>0</v>
      </c>
    </row>
    <row r="21" spans="1:4" s="266" customFormat="1" ht="13" x14ac:dyDescent="0.3">
      <c r="A21" s="273" t="s">
        <v>205</v>
      </c>
      <c r="B21" s="273"/>
      <c r="C21" s="258" t="s">
        <v>6</v>
      </c>
      <c r="D21" s="270">
        <f>'Q2 Expenditures'!J19</f>
        <v>0</v>
      </c>
    </row>
    <row r="22" spans="1:4" s="266" customFormat="1" ht="14" x14ac:dyDescent="0.3">
      <c r="C22" s="238"/>
      <c r="D22" s="272"/>
    </row>
    <row r="23" spans="1:4" s="266" customFormat="1" ht="13" x14ac:dyDescent="0.3">
      <c r="A23" s="273" t="s">
        <v>206</v>
      </c>
      <c r="B23" s="273"/>
      <c r="C23" s="258" t="s">
        <v>7</v>
      </c>
      <c r="D23" s="270">
        <f>'Q2 Expenditures'!J20</f>
        <v>0</v>
      </c>
    </row>
    <row r="24" spans="1:4" s="266" customFormat="1" ht="14" x14ac:dyDescent="0.3">
      <c r="A24" s="275"/>
      <c r="B24" s="275"/>
      <c r="C24" s="238"/>
      <c r="D24" s="272"/>
    </row>
    <row r="25" spans="1:4" s="266" customFormat="1" ht="13" x14ac:dyDescent="0.3">
      <c r="A25" s="273" t="s">
        <v>207</v>
      </c>
      <c r="B25" s="273"/>
      <c r="C25" s="258" t="s">
        <v>8</v>
      </c>
      <c r="D25" s="270">
        <f>'Q2 Expenditures'!J21</f>
        <v>0</v>
      </c>
    </row>
    <row r="26" spans="1:4" s="266" customFormat="1" ht="14" x14ac:dyDescent="0.3">
      <c r="A26" s="275"/>
      <c r="B26" s="275"/>
      <c r="C26" s="238"/>
      <c r="D26" s="272"/>
    </row>
    <row r="27" spans="1:4" s="266" customFormat="1" ht="13" x14ac:dyDescent="0.3">
      <c r="A27" s="273" t="s">
        <v>208</v>
      </c>
      <c r="B27" s="273"/>
      <c r="C27" s="258" t="s">
        <v>9</v>
      </c>
      <c r="D27" s="270">
        <f>'Q2 Expenditures'!J22</f>
        <v>0</v>
      </c>
    </row>
    <row r="28" spans="1:4" s="266" customFormat="1" x14ac:dyDescent="0.25">
      <c r="C28" s="428"/>
      <c r="D28" s="272"/>
    </row>
    <row r="29" spans="1:4" s="266" customFormat="1" ht="13" x14ac:dyDescent="0.3">
      <c r="A29" s="268" t="s">
        <v>209</v>
      </c>
      <c r="B29" s="268"/>
      <c r="C29" s="276" t="s">
        <v>10</v>
      </c>
      <c r="D29" s="270">
        <f>'Q2 Expenditures'!J23</f>
        <v>0</v>
      </c>
    </row>
    <row r="30" spans="1:4" s="266" customFormat="1" ht="14" x14ac:dyDescent="0.3">
      <c r="C30" s="238"/>
      <c r="D30" s="272"/>
    </row>
    <row r="31" spans="1:4" s="266" customFormat="1" ht="16.5" x14ac:dyDescent="0.35">
      <c r="A31" s="621" t="s">
        <v>189</v>
      </c>
      <c r="B31" s="621"/>
      <c r="C31" s="621"/>
      <c r="D31" s="267">
        <f>'Q2 Expenditures'!J24</f>
        <v>0</v>
      </c>
    </row>
    <row r="32" spans="1:4" s="266" customFormat="1" ht="13" x14ac:dyDescent="0.3">
      <c r="A32" s="273" t="s">
        <v>210</v>
      </c>
      <c r="B32" s="273"/>
      <c r="C32" s="258" t="s">
        <v>57</v>
      </c>
      <c r="D32" s="270">
        <f>'Q2 Expenditures'!J25</f>
        <v>0</v>
      </c>
    </row>
    <row r="33" spans="1:12" s="266" customFormat="1" ht="14" x14ac:dyDescent="0.3">
      <c r="C33" s="240"/>
      <c r="D33" s="272"/>
    </row>
    <row r="34" spans="1:12" s="266" customFormat="1" ht="16.5" x14ac:dyDescent="0.35">
      <c r="A34" s="621" t="s">
        <v>190</v>
      </c>
      <c r="B34" s="621"/>
      <c r="C34" s="621"/>
      <c r="D34" s="267">
        <f>'Q2 Expenditures'!J26</f>
        <v>0</v>
      </c>
    </row>
    <row r="35" spans="1:12" s="266" customFormat="1" ht="13" x14ac:dyDescent="0.3">
      <c r="A35" s="273" t="s">
        <v>211</v>
      </c>
      <c r="B35" s="273"/>
      <c r="C35" s="258" t="s">
        <v>11</v>
      </c>
      <c r="D35" s="270">
        <f>'Q2 Expenditures'!J27</f>
        <v>0</v>
      </c>
    </row>
    <row r="36" spans="1:12" s="266" customFormat="1" ht="14" x14ac:dyDescent="0.3">
      <c r="C36" s="240"/>
      <c r="D36" s="272"/>
    </row>
    <row r="37" spans="1:12" s="266" customFormat="1" ht="13" x14ac:dyDescent="0.3">
      <c r="A37" s="273" t="s">
        <v>212</v>
      </c>
      <c r="B37" s="273"/>
      <c r="C37" s="258" t="s">
        <v>30</v>
      </c>
      <c r="D37" s="270">
        <f>'Q2 Expenditures'!J28</f>
        <v>0</v>
      </c>
    </row>
    <row r="38" spans="1:12" s="266" customFormat="1" ht="14" x14ac:dyDescent="0.3">
      <c r="C38" s="238"/>
      <c r="D38" s="272"/>
    </row>
    <row r="39" spans="1:12" s="266" customFormat="1" ht="16.5" x14ac:dyDescent="0.35">
      <c r="A39" s="621" t="s">
        <v>191</v>
      </c>
      <c r="B39" s="621"/>
      <c r="C39" s="621"/>
      <c r="D39" s="267">
        <f>'Q2 Expenditures'!J29</f>
        <v>0</v>
      </c>
    </row>
    <row r="40" spans="1:12" s="266" customFormat="1" ht="13" x14ac:dyDescent="0.3">
      <c r="A40" s="277" t="s">
        <v>213</v>
      </c>
      <c r="B40" s="277"/>
      <c r="C40" s="63" t="s">
        <v>27</v>
      </c>
      <c r="D40" s="270">
        <f>'Q2 Expenditures'!J30</f>
        <v>0</v>
      </c>
    </row>
    <row r="41" spans="1:12" s="266" customFormat="1" ht="14" x14ac:dyDescent="0.3">
      <c r="C41" s="239"/>
      <c r="D41" s="272"/>
    </row>
    <row r="42" spans="1:12" s="266" customFormat="1" ht="14.25" customHeight="1" x14ac:dyDescent="0.3">
      <c r="A42" s="273" t="s">
        <v>214</v>
      </c>
      <c r="B42" s="273"/>
      <c r="C42" s="258" t="s">
        <v>179</v>
      </c>
      <c r="D42" s="270">
        <f>'Q2 Expenditures'!J31</f>
        <v>0</v>
      </c>
    </row>
    <row r="43" spans="1:12" s="266" customFormat="1" ht="14" x14ac:dyDescent="0.3">
      <c r="C43" s="239"/>
      <c r="D43" s="272"/>
    </row>
    <row r="44" spans="1:12" s="266" customFormat="1" ht="13" x14ac:dyDescent="0.3">
      <c r="A44" s="273" t="s">
        <v>359</v>
      </c>
      <c r="B44" s="318"/>
      <c r="C44" s="314" t="str">
        <f>'PWP &amp; Amendments'!B32</f>
        <v>Special Study #1 - insert name, if there is a special study</v>
      </c>
      <c r="D44" s="267">
        <f>'Q2 Expenditures'!J32</f>
        <v>0</v>
      </c>
    </row>
    <row r="45" spans="1:12" s="266" customFormat="1" ht="13" x14ac:dyDescent="0.3">
      <c r="A45" s="271"/>
      <c r="B45" s="271"/>
      <c r="C45" s="390"/>
      <c r="D45" s="300"/>
    </row>
    <row r="46" spans="1:12" s="266" customFormat="1" ht="13" x14ac:dyDescent="0.3">
      <c r="A46" s="273" t="s">
        <v>360</v>
      </c>
      <c r="B46" s="318"/>
      <c r="C46" s="314" t="str">
        <f>'PWP &amp; Amendments'!B33</f>
        <v xml:space="preserve"> </v>
      </c>
      <c r="D46" s="267">
        <f>'Q2 Expenditures'!J33</f>
        <v>0</v>
      </c>
    </row>
    <row r="47" spans="1:12" s="266" customFormat="1" ht="13" x14ac:dyDescent="0.3">
      <c r="A47" s="271"/>
      <c r="B47" s="271"/>
      <c r="C47" s="390"/>
      <c r="D47" s="300"/>
      <c r="L47" s="278"/>
    </row>
    <row r="48" spans="1:12" s="266" customFormat="1" ht="16.5" x14ac:dyDescent="0.35">
      <c r="A48" s="623" t="s">
        <v>13</v>
      </c>
      <c r="B48" s="623"/>
      <c r="C48" s="623"/>
      <c r="D48" s="623"/>
      <c r="L48" s="278"/>
    </row>
    <row r="49" spans="1:4" s="266" customFormat="1" ht="16.5" x14ac:dyDescent="0.35">
      <c r="A49" s="621" t="s">
        <v>192</v>
      </c>
      <c r="B49" s="621"/>
      <c r="C49" s="621"/>
      <c r="D49" s="267">
        <f>'Q2 Expenditures'!J37</f>
        <v>0</v>
      </c>
    </row>
    <row r="50" spans="1:4" s="266" customFormat="1" ht="13" x14ac:dyDescent="0.3">
      <c r="A50" s="268" t="s">
        <v>215</v>
      </c>
      <c r="B50" s="268"/>
      <c r="C50" s="276" t="s">
        <v>26</v>
      </c>
      <c r="D50" s="270">
        <f>'Q2 Expenditures'!J38</f>
        <v>0</v>
      </c>
    </row>
    <row r="51" spans="1:4" s="266" customFormat="1" ht="14" x14ac:dyDescent="0.3">
      <c r="C51" s="239"/>
      <c r="D51" s="272"/>
    </row>
    <row r="52" spans="1:4" s="266" customFormat="1" ht="13" x14ac:dyDescent="0.3">
      <c r="A52" s="268" t="s">
        <v>216</v>
      </c>
      <c r="B52" s="268"/>
      <c r="C52" s="276" t="s">
        <v>180</v>
      </c>
      <c r="D52" s="270">
        <f>'Q2 Expenditures'!J39</f>
        <v>0</v>
      </c>
    </row>
    <row r="53" spans="1:4" s="266" customFormat="1" ht="14" x14ac:dyDescent="0.3">
      <c r="C53" s="238"/>
      <c r="D53" s="272"/>
    </row>
    <row r="54" spans="1:4" s="266" customFormat="1" ht="13" x14ac:dyDescent="0.3">
      <c r="A54" s="268" t="s">
        <v>217</v>
      </c>
      <c r="B54" s="268"/>
      <c r="C54" s="276" t="s">
        <v>117</v>
      </c>
      <c r="D54" s="270">
        <f>'Q2 Expenditures'!J40</f>
        <v>0</v>
      </c>
    </row>
    <row r="55" spans="1:4" s="266" customFormat="1" ht="14" x14ac:dyDescent="0.3">
      <c r="C55" s="240"/>
      <c r="D55" s="272"/>
    </row>
    <row r="56" spans="1:4" ht="16.5" x14ac:dyDescent="0.35">
      <c r="A56" s="696" t="s">
        <v>118</v>
      </c>
      <c r="B56" s="696"/>
      <c r="C56" s="696"/>
      <c r="D56" s="696"/>
    </row>
    <row r="57" spans="1:4" ht="16.5" x14ac:dyDescent="0.35">
      <c r="A57" s="695" t="s">
        <v>204</v>
      </c>
      <c r="B57" s="695"/>
      <c r="C57" s="695"/>
      <c r="D57" s="58">
        <f>'Q2 Expenditures'!J42</f>
        <v>0</v>
      </c>
    </row>
    <row r="58" spans="1:4" ht="13" x14ac:dyDescent="0.3">
      <c r="A58" s="59" t="s">
        <v>218</v>
      </c>
      <c r="B58" s="59"/>
      <c r="C58" s="66" t="s">
        <v>136</v>
      </c>
      <c r="D58" s="117">
        <f>'Q2 Expenditures'!J43</f>
        <v>0</v>
      </c>
    </row>
    <row r="59" spans="1:4" ht="14" x14ac:dyDescent="0.3">
      <c r="C59" s="238"/>
    </row>
    <row r="60" spans="1:4" ht="16.5" x14ac:dyDescent="0.35">
      <c r="A60" s="695" t="s">
        <v>203</v>
      </c>
      <c r="B60" s="695"/>
      <c r="C60" s="695"/>
      <c r="D60" s="58">
        <f>'Q2 Expenditures'!J44</f>
        <v>0</v>
      </c>
    </row>
    <row r="61" spans="1:4" ht="13" x14ac:dyDescent="0.3">
      <c r="A61" s="59" t="s">
        <v>168</v>
      </c>
      <c r="B61" s="59"/>
      <c r="C61" s="66" t="s">
        <v>134</v>
      </c>
      <c r="D61" s="117">
        <f>'Q2 Expenditures'!J45</f>
        <v>0</v>
      </c>
    </row>
    <row r="62" spans="1:4" ht="14" x14ac:dyDescent="0.3">
      <c r="C62" s="238"/>
    </row>
    <row r="63" spans="1:4" ht="16.5" x14ac:dyDescent="0.35">
      <c r="A63" s="695" t="s">
        <v>202</v>
      </c>
      <c r="B63" s="695"/>
      <c r="C63" s="695"/>
      <c r="D63" s="58">
        <f>'Q2 Expenditures'!J46</f>
        <v>0</v>
      </c>
    </row>
    <row r="64" spans="1:4" ht="13" x14ac:dyDescent="0.3">
      <c r="A64" s="59" t="s">
        <v>219</v>
      </c>
      <c r="B64" s="59"/>
      <c r="C64" s="66" t="s">
        <v>142</v>
      </c>
      <c r="D64" s="117">
        <f>'Q2 Expenditures'!J47</f>
        <v>0</v>
      </c>
    </row>
    <row r="65" spans="1:4" ht="16.5" x14ac:dyDescent="0.35">
      <c r="A65" s="68"/>
      <c r="B65" s="68"/>
      <c r="C65" s="238"/>
    </row>
    <row r="66" spans="1:4" ht="13" x14ac:dyDescent="0.3">
      <c r="A66" s="59" t="s">
        <v>220</v>
      </c>
      <c r="B66" s="59"/>
      <c r="C66" s="66" t="s">
        <v>139</v>
      </c>
      <c r="D66" s="117">
        <f>'Q2 Expenditures'!J48</f>
        <v>0</v>
      </c>
    </row>
    <row r="67" spans="1:4" ht="16.5" x14ac:dyDescent="0.35">
      <c r="A67" s="68"/>
      <c r="B67" s="68"/>
      <c r="C67" s="238"/>
    </row>
    <row r="68" spans="1:4" ht="13" x14ac:dyDescent="0.3">
      <c r="A68" s="59" t="s">
        <v>221</v>
      </c>
      <c r="B68" s="59"/>
      <c r="C68" s="66" t="s">
        <v>141</v>
      </c>
      <c r="D68" s="117">
        <f>'Q2 Expenditures'!J49</f>
        <v>0</v>
      </c>
    </row>
    <row r="69" spans="1:4" ht="16.5" x14ac:dyDescent="0.35">
      <c r="A69" s="68"/>
      <c r="B69" s="68"/>
      <c r="C69" s="238"/>
    </row>
    <row r="70" spans="1:4" ht="16.5" x14ac:dyDescent="0.35">
      <c r="A70" s="695" t="s">
        <v>201</v>
      </c>
      <c r="B70" s="695"/>
      <c r="C70" s="695"/>
      <c r="D70" s="58">
        <f>'Q2 Expenditures'!J50</f>
        <v>0</v>
      </c>
    </row>
    <row r="71" spans="1:4" ht="13" x14ac:dyDescent="0.3">
      <c r="A71" s="59" t="s">
        <v>222</v>
      </c>
      <c r="B71" s="59"/>
      <c r="C71" s="66" t="s">
        <v>135</v>
      </c>
      <c r="D71" s="117">
        <f>'Q2 Expenditures'!J51</f>
        <v>0</v>
      </c>
    </row>
    <row r="72" spans="1:4" ht="16.5" x14ac:dyDescent="0.35">
      <c r="A72" s="68"/>
      <c r="B72" s="68"/>
      <c r="C72" s="238"/>
    </row>
    <row r="73" spans="1:4" ht="16.5" x14ac:dyDescent="0.35">
      <c r="A73" s="695" t="s">
        <v>200</v>
      </c>
      <c r="B73" s="695"/>
      <c r="C73" s="695"/>
      <c r="D73" s="58">
        <f>'Q2 Expenditures'!J52</f>
        <v>0</v>
      </c>
    </row>
    <row r="74" spans="1:4" ht="13" x14ac:dyDescent="0.3">
      <c r="A74" s="59" t="s">
        <v>223</v>
      </c>
      <c r="B74" s="59"/>
      <c r="C74" s="66" t="s">
        <v>143</v>
      </c>
      <c r="D74" s="117">
        <f>'Q2 Expenditures'!J53</f>
        <v>0</v>
      </c>
    </row>
    <row r="75" spans="1:4" ht="16.5" x14ac:dyDescent="0.35">
      <c r="A75" s="68"/>
      <c r="B75" s="68"/>
      <c r="C75" s="238"/>
    </row>
    <row r="76" spans="1:4" ht="13.5" customHeight="1" x14ac:dyDescent="0.3">
      <c r="A76" s="59" t="s">
        <v>224</v>
      </c>
      <c r="B76" s="59"/>
      <c r="C76" s="66" t="s">
        <v>181</v>
      </c>
      <c r="D76" s="117">
        <f>'Q2 Expenditures'!J54</f>
        <v>0</v>
      </c>
    </row>
    <row r="77" spans="1:4" ht="16.5" x14ac:dyDescent="0.35">
      <c r="A77" s="68"/>
      <c r="B77" s="68"/>
      <c r="C77" s="243"/>
    </row>
    <row r="78" spans="1:4" ht="16.5" x14ac:dyDescent="0.35">
      <c r="A78" s="695" t="s">
        <v>199</v>
      </c>
      <c r="B78" s="695"/>
      <c r="C78" s="695"/>
      <c r="D78" s="58">
        <f>'Q2 Expenditures'!J55</f>
        <v>0</v>
      </c>
    </row>
    <row r="79" spans="1:4" ht="13" x14ac:dyDescent="0.3">
      <c r="A79" s="59" t="s">
        <v>225</v>
      </c>
      <c r="B79" s="59"/>
      <c r="C79" s="66" t="s">
        <v>149</v>
      </c>
      <c r="D79" s="117">
        <f>'Q2 Expenditures'!J56</f>
        <v>0</v>
      </c>
    </row>
    <row r="80" spans="1:4" ht="16.5" x14ac:dyDescent="0.35">
      <c r="A80" s="68"/>
      <c r="B80" s="68"/>
      <c r="C80" s="238"/>
    </row>
    <row r="81" spans="1:4" ht="13" x14ac:dyDescent="0.3">
      <c r="A81" s="59" t="s">
        <v>226</v>
      </c>
      <c r="B81" s="59"/>
      <c r="C81" s="66" t="s">
        <v>147</v>
      </c>
      <c r="D81" s="117">
        <f>'Q2 Expenditures'!J57</f>
        <v>0</v>
      </c>
    </row>
    <row r="82" spans="1:4" ht="16.5" x14ac:dyDescent="0.35">
      <c r="A82" s="68"/>
      <c r="B82" s="68"/>
      <c r="C82" s="238"/>
    </row>
    <row r="83" spans="1:4" ht="13" x14ac:dyDescent="0.3">
      <c r="A83" s="59" t="s">
        <v>227</v>
      </c>
      <c r="B83" s="59"/>
      <c r="C83" s="66" t="s">
        <v>148</v>
      </c>
      <c r="D83" s="117">
        <f>'Q2 Expenditures'!J58</f>
        <v>0</v>
      </c>
    </row>
    <row r="84" spans="1:4" ht="16.5" x14ac:dyDescent="0.35">
      <c r="A84" s="68"/>
      <c r="B84" s="68"/>
      <c r="C84" s="238"/>
    </row>
    <row r="85" spans="1:4" ht="16.5" x14ac:dyDescent="0.35">
      <c r="A85" s="696" t="s">
        <v>119</v>
      </c>
      <c r="B85" s="696"/>
      <c r="C85" s="696"/>
      <c r="D85" s="696"/>
    </row>
    <row r="86" spans="1:4" ht="16.5" x14ac:dyDescent="0.35">
      <c r="A86" s="625" t="s">
        <v>348</v>
      </c>
      <c r="B86" s="625"/>
      <c r="C86" s="625"/>
      <c r="D86" s="58">
        <f>'Q2 Expenditures'!J60</f>
        <v>0</v>
      </c>
    </row>
    <row r="87" spans="1:4" ht="13" x14ac:dyDescent="0.3">
      <c r="A87" s="62" t="s">
        <v>228</v>
      </c>
      <c r="B87" s="62"/>
      <c r="C87" s="64" t="s">
        <v>113</v>
      </c>
      <c r="D87" s="117">
        <f>'Q2 Expenditures'!J61</f>
        <v>0</v>
      </c>
    </row>
    <row r="88" spans="1:4" ht="14" x14ac:dyDescent="0.3">
      <c r="A88" s="65"/>
      <c r="B88" s="65"/>
      <c r="C88" s="238"/>
    </row>
    <row r="89" spans="1:4" ht="16.5" x14ac:dyDescent="0.35">
      <c r="A89" s="622" t="s">
        <v>350</v>
      </c>
      <c r="B89" s="622"/>
      <c r="C89" s="622"/>
      <c r="D89" s="118">
        <f>'Q2 Expenditures'!J62</f>
        <v>0</v>
      </c>
    </row>
  </sheetData>
  <sheetProtection algorithmName="SHA-512" hashValue="0acA7EAk9iTajej3xq8fXfJ/JdHPJFWw/04i4GdxG6zSeB4P2UVurOH0pA0U657XOY3VyShgyGW1h/cq3+tHSw==" saltValue="x1HCuM0VFXPtv9SXaJCvtA==" spinCount="100000" sheet="1" selectLockedCells="1"/>
  <mergeCells count="19">
    <mergeCell ref="A63:C63"/>
    <mergeCell ref="A70:C70"/>
    <mergeCell ref="A60:C60"/>
    <mergeCell ref="A9:D9"/>
    <mergeCell ref="A10:C10"/>
    <mergeCell ref="A19:D19"/>
    <mergeCell ref="A20:C20"/>
    <mergeCell ref="A31:C31"/>
    <mergeCell ref="A34:C34"/>
    <mergeCell ref="A39:C39"/>
    <mergeCell ref="A48:D48"/>
    <mergeCell ref="A49:C49"/>
    <mergeCell ref="A56:D56"/>
    <mergeCell ref="A57:C57"/>
    <mergeCell ref="A73:C73"/>
    <mergeCell ref="A78:C78"/>
    <mergeCell ref="A85:D85"/>
    <mergeCell ref="A86:C86"/>
    <mergeCell ref="A89:C89"/>
  </mergeCells>
  <pageMargins left="0.25" right="0.25" top="0.5" bottom="0.5" header="0.3" footer="0.3"/>
  <pageSetup scale="86" fitToHeight="0" orientation="portrait" r:id="rId1"/>
  <rowBreaks count="1" manualBreakCount="1">
    <brk id="5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1"/>
  <sheetViews>
    <sheetView view="pageBreakPreview" zoomScaleNormal="70" zoomScaleSheetLayoutView="100" workbookViewId="0">
      <selection activeCell="K61" sqref="K61"/>
    </sheetView>
  </sheetViews>
  <sheetFormatPr defaultColWidth="9.1796875" defaultRowHeight="12.5" x14ac:dyDescent="0.25"/>
  <cols>
    <col min="1" max="1" width="10.7265625" customWidth="1"/>
    <col min="2" max="2" width="55.26953125" customWidth="1"/>
    <col min="3" max="4" width="12" customWidth="1"/>
    <col min="5" max="6" width="13.26953125" customWidth="1"/>
    <col min="7" max="7" width="3.7265625" customWidth="1"/>
    <col min="8" max="8" width="19.1796875" customWidth="1"/>
    <col min="9" max="11" width="21.54296875" customWidth="1"/>
    <col min="12" max="12" width="13.26953125" customWidth="1"/>
    <col min="13" max="13" width="21.54296875" customWidth="1"/>
    <col min="14" max="14" width="16.26953125" customWidth="1"/>
  </cols>
  <sheetData>
    <row r="1" spans="1:14" ht="15.5" x14ac:dyDescent="0.25">
      <c r="A1" s="500" t="str">
        <f>'PWP &amp; Amendments'!A1</f>
        <v>FY 2027 (July 1, 2026-June 30, 2027)</v>
      </c>
      <c r="B1" s="500"/>
      <c r="C1" s="500"/>
      <c r="D1" s="500"/>
      <c r="E1" s="500"/>
      <c r="F1" s="500"/>
      <c r="G1" s="154"/>
      <c r="H1" s="500" t="str">
        <f>A1</f>
        <v>FY 2027 (July 1, 2026-June 30, 2027)</v>
      </c>
      <c r="I1" s="500"/>
      <c r="J1" s="500"/>
      <c r="K1" s="500"/>
      <c r="L1" s="500"/>
      <c r="M1" s="500"/>
      <c r="N1" s="500"/>
    </row>
    <row r="2" spans="1:14" ht="15.5" x14ac:dyDescent="0.25">
      <c r="A2" s="500" t="s">
        <v>15</v>
      </c>
      <c r="B2" s="500"/>
      <c r="C2" s="500"/>
      <c r="D2" s="500"/>
      <c r="E2" s="500"/>
      <c r="F2" s="500"/>
      <c r="G2" s="154"/>
      <c r="H2" s="687" t="s">
        <v>346</v>
      </c>
      <c r="I2" s="687"/>
      <c r="J2" s="687"/>
      <c r="K2" s="687"/>
      <c r="L2" s="687"/>
      <c r="M2" s="687"/>
      <c r="N2" s="687"/>
    </row>
    <row r="3" spans="1:14" ht="16" thickBot="1" x14ac:dyDescent="0.3">
      <c r="A3" s="500" t="s">
        <v>343</v>
      </c>
      <c r="B3" s="500"/>
      <c r="C3" s="500"/>
      <c r="D3" s="500"/>
      <c r="E3" s="500"/>
      <c r="F3" s="500"/>
      <c r="G3" s="154"/>
      <c r="H3" s="500" t="str">
        <f>A4</f>
        <v>insert name of Rural Planning Organization</v>
      </c>
      <c r="I3" s="500"/>
      <c r="J3" s="500"/>
      <c r="K3" s="500"/>
      <c r="L3" s="500"/>
      <c r="M3" s="500"/>
      <c r="N3" s="500"/>
    </row>
    <row r="4" spans="1:14" ht="18.5" thickBot="1" x14ac:dyDescent="0.3">
      <c r="A4" s="500" t="str">
        <f>'PWP &amp; Amendments'!A4:F4</f>
        <v>insert name of Rural Planning Organization</v>
      </c>
      <c r="B4" s="500"/>
      <c r="C4" s="500"/>
      <c r="D4" s="500"/>
      <c r="E4" s="500"/>
      <c r="F4" s="500"/>
      <c r="G4" s="154"/>
      <c r="I4" s="321" t="s">
        <v>364</v>
      </c>
      <c r="J4" s="431" t="s">
        <v>369</v>
      </c>
      <c r="K4" s="322"/>
      <c r="L4" s="392"/>
      <c r="M4" s="393"/>
    </row>
    <row r="5" spans="1:14" ht="18.5" thickBot="1" x14ac:dyDescent="0.3">
      <c r="A5" s="154"/>
      <c r="B5" s="154"/>
      <c r="C5" s="154"/>
      <c r="D5" s="154"/>
      <c r="E5" s="154"/>
      <c r="F5" s="154"/>
      <c r="G5" s="154"/>
      <c r="I5" s="321" t="s">
        <v>356</v>
      </c>
      <c r="J5" s="322" t="str">
        <f>'Q1 Expenditures'!I5</f>
        <v>insert WBS number here</v>
      </c>
      <c r="K5" s="322"/>
      <c r="L5" s="322"/>
      <c r="M5" s="322"/>
    </row>
    <row r="6" spans="1:14" ht="18.5" thickBot="1" x14ac:dyDescent="0.45">
      <c r="A6" s="154"/>
      <c r="B6" s="154"/>
      <c r="C6" s="154"/>
      <c r="D6" s="154"/>
      <c r="E6" s="154"/>
      <c r="F6" s="154"/>
      <c r="G6" s="154"/>
      <c r="I6" s="321" t="s">
        <v>365</v>
      </c>
      <c r="J6" s="321" t="str">
        <f>'Q1 Expenditures'!I6</f>
        <v>insert PO number here</v>
      </c>
      <c r="K6" s="394"/>
      <c r="L6" s="395"/>
      <c r="M6" s="396"/>
    </row>
    <row r="7" spans="1:14" ht="16" thickBot="1" x14ac:dyDescent="0.3">
      <c r="A7" s="501"/>
      <c r="B7" s="501"/>
      <c r="C7" s="501"/>
      <c r="D7" s="501"/>
      <c r="E7" s="501"/>
      <c r="F7" s="501"/>
      <c r="G7" s="156"/>
      <c r="H7" s="688"/>
      <c r="I7" s="688"/>
      <c r="J7" s="688"/>
      <c r="K7" s="688"/>
      <c r="L7" s="688"/>
      <c r="M7" s="688"/>
      <c r="N7" s="688"/>
    </row>
    <row r="8" spans="1:14" ht="16" thickBot="1" x14ac:dyDescent="0.3">
      <c r="A8" s="697" t="s">
        <v>22</v>
      </c>
      <c r="B8" s="699" t="s">
        <v>21</v>
      </c>
      <c r="C8" s="507" t="s">
        <v>18</v>
      </c>
      <c r="D8" s="508"/>
      <c r="E8" s="508"/>
      <c r="F8" s="618"/>
      <c r="G8" s="197"/>
      <c r="H8" s="157"/>
      <c r="I8" s="662" t="s">
        <v>353</v>
      </c>
      <c r="J8" s="663"/>
      <c r="K8" s="663"/>
      <c r="L8" s="663"/>
      <c r="M8" s="663"/>
      <c r="N8" s="664"/>
    </row>
    <row r="9" spans="1:14" ht="60.9" customHeight="1" thickBot="1" x14ac:dyDescent="0.3">
      <c r="A9" s="698"/>
      <c r="B9" s="700"/>
      <c r="C9" s="198" t="s">
        <v>327</v>
      </c>
      <c r="D9" s="198" t="s">
        <v>328</v>
      </c>
      <c r="E9" s="195" t="s">
        <v>334</v>
      </c>
      <c r="F9" s="195" t="s">
        <v>0</v>
      </c>
      <c r="G9" s="197"/>
      <c r="H9" s="158"/>
      <c r="I9" s="195" t="s">
        <v>318</v>
      </c>
      <c r="J9" s="195" t="s">
        <v>322</v>
      </c>
      <c r="K9" s="195" t="s">
        <v>323</v>
      </c>
      <c r="L9" s="195" t="s">
        <v>319</v>
      </c>
      <c r="M9" s="195" t="s">
        <v>320</v>
      </c>
      <c r="N9" s="195" t="s">
        <v>460</v>
      </c>
    </row>
    <row r="10" spans="1:14" ht="16" thickBot="1" x14ac:dyDescent="0.3">
      <c r="A10" s="287"/>
      <c r="B10" s="287"/>
      <c r="C10" s="298">
        <f>'PWP &amp; Amendments'!C10</f>
        <v>0.05</v>
      </c>
      <c r="D10" s="298">
        <f>'PWP &amp; Amendments'!D10</f>
        <v>0.15000000000000002</v>
      </c>
      <c r="E10" s="298">
        <f>'PWP &amp; Amendments'!E10</f>
        <v>0.8</v>
      </c>
      <c r="F10" s="298">
        <v>1</v>
      </c>
      <c r="G10" s="197"/>
      <c r="H10" s="158"/>
      <c r="I10" s="198"/>
      <c r="J10" s="301"/>
      <c r="K10" s="301"/>
      <c r="L10" s="301"/>
      <c r="M10" s="301"/>
      <c r="N10" s="259"/>
    </row>
    <row r="11" spans="1:14" ht="17.25" customHeight="1" thickBot="1" x14ac:dyDescent="0.4">
      <c r="A11" s="502" t="s">
        <v>2</v>
      </c>
      <c r="B11" s="503"/>
      <c r="C11" s="503"/>
      <c r="D11" s="503"/>
      <c r="E11" s="503"/>
      <c r="F11" s="675"/>
      <c r="G11" s="68"/>
      <c r="H11" s="74"/>
      <c r="I11" s="676" t="s">
        <v>2</v>
      </c>
      <c r="J11" s="677"/>
      <c r="K11" s="677"/>
      <c r="L11" s="677"/>
      <c r="M11" s="677"/>
      <c r="N11" s="678"/>
    </row>
    <row r="12" spans="1:14" ht="17.25" customHeight="1" thickBot="1" x14ac:dyDescent="0.45">
      <c r="A12" s="21" t="s">
        <v>32</v>
      </c>
      <c r="B12" s="22" t="s">
        <v>3</v>
      </c>
      <c r="C12" s="1">
        <f>$C$10*F12</f>
        <v>500</v>
      </c>
      <c r="D12" s="1">
        <f>$D$10*F12</f>
        <v>1500.0000000000002</v>
      </c>
      <c r="E12" s="1">
        <f>SUM(F12*0.8)</f>
        <v>8000</v>
      </c>
      <c r="F12" s="8">
        <f>'PWP &amp; Amendments'!S12</f>
        <v>10000</v>
      </c>
      <c r="G12" s="5"/>
      <c r="H12" s="75"/>
      <c r="I12" s="18">
        <f>SUM(I13:I16)</f>
        <v>0</v>
      </c>
      <c r="J12" s="17">
        <f>SUM(J13:J16)</f>
        <v>0</v>
      </c>
      <c r="K12" s="17">
        <f>SUM(K13:K16)</f>
        <v>0</v>
      </c>
      <c r="L12" s="3">
        <f>IF(M12=0,0,(M12/F12))</f>
        <v>0</v>
      </c>
      <c r="M12" s="17">
        <f>SUM(I12:K12)</f>
        <v>0</v>
      </c>
      <c r="N12" s="126">
        <f>F12-M12</f>
        <v>10000</v>
      </c>
    </row>
    <row r="13" spans="1:14" ht="17.25" customHeight="1" thickBot="1" x14ac:dyDescent="0.4">
      <c r="A13" s="23" t="s">
        <v>31</v>
      </c>
      <c r="B13" s="24" t="s">
        <v>23</v>
      </c>
      <c r="C13" s="509"/>
      <c r="D13" s="510"/>
      <c r="E13" s="510"/>
      <c r="F13" s="679"/>
      <c r="G13" s="76"/>
      <c r="I13" s="224">
        <f>'Q1 Expenditures'!I13</f>
        <v>0</v>
      </c>
      <c r="J13" s="224">
        <f>'Q2 Expenditures'!J13</f>
        <v>0</v>
      </c>
      <c r="K13" s="107"/>
      <c r="L13" s="77"/>
      <c r="M13" s="213">
        <f>SUM(I13:K13)</f>
        <v>0</v>
      </c>
      <c r="N13" s="78"/>
    </row>
    <row r="14" spans="1:14" ht="17.25" customHeight="1" thickBot="1" x14ac:dyDescent="0.4">
      <c r="A14" s="79" t="s">
        <v>33</v>
      </c>
      <c r="B14" s="26" t="s">
        <v>137</v>
      </c>
      <c r="C14" s="511"/>
      <c r="D14" s="512"/>
      <c r="E14" s="512"/>
      <c r="F14" s="680"/>
      <c r="G14" s="76"/>
      <c r="I14" s="222">
        <f>'Q1 Expenditures'!I14</f>
        <v>0</v>
      </c>
      <c r="J14" s="222">
        <f>'Q2 Expenditures'!J14</f>
        <v>0</v>
      </c>
      <c r="K14" s="107"/>
      <c r="L14" s="80"/>
      <c r="M14" s="220">
        <f>SUM(I14:K14)</f>
        <v>0</v>
      </c>
      <c r="N14" s="78"/>
    </row>
    <row r="15" spans="1:14" ht="17.25" customHeight="1" thickBot="1" x14ac:dyDescent="0.4">
      <c r="A15" s="79" t="s">
        <v>34</v>
      </c>
      <c r="B15" s="81" t="s">
        <v>25</v>
      </c>
      <c r="C15" s="511"/>
      <c r="D15" s="512"/>
      <c r="E15" s="512"/>
      <c r="F15" s="680"/>
      <c r="G15" s="76"/>
      <c r="I15" s="222">
        <f>'Q1 Expenditures'!I15</f>
        <v>0</v>
      </c>
      <c r="J15" s="222">
        <f>'Q2 Expenditures'!J15</f>
        <v>0</v>
      </c>
      <c r="K15" s="107"/>
      <c r="L15" s="80"/>
      <c r="M15" s="220">
        <f>SUM(I15:K15)</f>
        <v>0</v>
      </c>
      <c r="N15" s="78"/>
    </row>
    <row r="16" spans="1:14" ht="17.25" customHeight="1" thickBot="1" x14ac:dyDescent="0.4">
      <c r="A16" s="25" t="s">
        <v>60</v>
      </c>
      <c r="B16" s="82" t="s">
        <v>14</v>
      </c>
      <c r="C16" s="513"/>
      <c r="D16" s="514"/>
      <c r="E16" s="514"/>
      <c r="F16" s="681"/>
      <c r="G16" s="76"/>
      <c r="I16" s="225">
        <f>'Q1 Expenditures'!I16</f>
        <v>0</v>
      </c>
      <c r="J16" s="225">
        <f>'Q2 Expenditures'!J16</f>
        <v>0</v>
      </c>
      <c r="K16" s="107"/>
      <c r="L16" s="83"/>
      <c r="M16" s="214">
        <f>SUM(I16:K16)</f>
        <v>0</v>
      </c>
      <c r="N16" s="78"/>
    </row>
    <row r="17" spans="1:14" ht="17" thickBot="1" x14ac:dyDescent="0.4">
      <c r="A17" s="502" t="s">
        <v>4</v>
      </c>
      <c r="B17" s="503"/>
      <c r="C17" s="503"/>
      <c r="D17" s="503"/>
      <c r="E17" s="503"/>
      <c r="F17" s="675"/>
      <c r="G17" s="68"/>
      <c r="I17" s="685" t="s">
        <v>4</v>
      </c>
      <c r="J17" s="686"/>
      <c r="K17" s="686"/>
      <c r="L17" s="686"/>
      <c r="M17" s="686"/>
      <c r="N17" s="650"/>
    </row>
    <row r="18" spans="1:14" ht="17" thickBot="1" x14ac:dyDescent="0.4">
      <c r="A18" s="21" t="s">
        <v>35</v>
      </c>
      <c r="B18" s="22" t="s">
        <v>229</v>
      </c>
      <c r="C18" s="1">
        <f>$C$10*F18</f>
        <v>500</v>
      </c>
      <c r="D18" s="1">
        <f>$D$10*F18</f>
        <v>1500.0000000000002</v>
      </c>
      <c r="E18" s="1">
        <f>SUM(F18*0.8)</f>
        <v>8000</v>
      </c>
      <c r="F18" s="8">
        <f>'PWP &amp; Amendments'!S18</f>
        <v>10000</v>
      </c>
      <c r="G18" s="5"/>
      <c r="I18" s="18">
        <f>SUM(I19:I23)</f>
        <v>0</v>
      </c>
      <c r="J18" s="17">
        <f>SUM(J19:J23)</f>
        <v>0</v>
      </c>
      <c r="K18" s="17">
        <f>SUM(K19:K23)</f>
        <v>0</v>
      </c>
      <c r="L18" s="3">
        <f>IF(M18=0,0,(M18/F18))</f>
        <v>0</v>
      </c>
      <c r="M18" s="17">
        <f t="shared" ref="M18:M23" si="0">SUM(I18:K18)</f>
        <v>0</v>
      </c>
      <c r="N18" s="126">
        <f>F18-M18</f>
        <v>10000</v>
      </c>
    </row>
    <row r="19" spans="1:14" ht="17.25" customHeight="1" thickBot="1" x14ac:dyDescent="0.4">
      <c r="A19" s="39" t="s">
        <v>36</v>
      </c>
      <c r="B19" s="85" t="s">
        <v>6</v>
      </c>
      <c r="C19" s="639"/>
      <c r="D19" s="640"/>
      <c r="E19" s="640"/>
      <c r="F19" s="641"/>
      <c r="G19" s="86"/>
      <c r="I19" s="224">
        <f>'Q1 Expenditures'!I19</f>
        <v>0</v>
      </c>
      <c r="J19" s="224">
        <f>'Q2 Expenditures'!J19</f>
        <v>0</v>
      </c>
      <c r="K19" s="107"/>
      <c r="L19" s="77"/>
      <c r="M19" s="213">
        <f t="shared" si="0"/>
        <v>0</v>
      </c>
      <c r="N19" s="78"/>
    </row>
    <row r="20" spans="1:14" ht="17.25" customHeight="1" thickBot="1" x14ac:dyDescent="0.4">
      <c r="A20" s="87" t="s">
        <v>121</v>
      </c>
      <c r="B20" s="88" t="s">
        <v>7</v>
      </c>
      <c r="C20" s="642"/>
      <c r="D20" s="643"/>
      <c r="E20" s="643"/>
      <c r="F20" s="644"/>
      <c r="G20" s="86"/>
      <c r="I20" s="222">
        <f>'Q1 Expenditures'!I20</f>
        <v>0</v>
      </c>
      <c r="J20" s="222">
        <f>'Q2 Expenditures'!J20</f>
        <v>0</v>
      </c>
      <c r="K20" s="107"/>
      <c r="L20" s="80"/>
      <c r="M20" s="220">
        <f t="shared" si="0"/>
        <v>0</v>
      </c>
      <c r="N20" s="78"/>
    </row>
    <row r="21" spans="1:14" ht="17.25" customHeight="1" thickBot="1" x14ac:dyDescent="0.4">
      <c r="A21" s="87" t="s">
        <v>37</v>
      </c>
      <c r="B21" s="88" t="s">
        <v>8</v>
      </c>
      <c r="C21" s="642"/>
      <c r="D21" s="643"/>
      <c r="E21" s="643"/>
      <c r="F21" s="644"/>
      <c r="G21" s="86"/>
      <c r="I21" s="222">
        <f>'Q1 Expenditures'!I21</f>
        <v>0</v>
      </c>
      <c r="J21" s="222">
        <f>'Q2 Expenditures'!J21</f>
        <v>0</v>
      </c>
      <c r="K21" s="107"/>
      <c r="L21" s="80"/>
      <c r="M21" s="220">
        <f t="shared" si="0"/>
        <v>0</v>
      </c>
      <c r="N21" s="78"/>
    </row>
    <row r="22" spans="1:14" ht="17.25" customHeight="1" thickBot="1" x14ac:dyDescent="0.4">
      <c r="A22" s="87" t="s">
        <v>38</v>
      </c>
      <c r="B22" s="88" t="s">
        <v>9</v>
      </c>
      <c r="C22" s="642"/>
      <c r="D22" s="643"/>
      <c r="E22" s="643"/>
      <c r="F22" s="644"/>
      <c r="G22" s="86"/>
      <c r="I22" s="222">
        <f>'Q1 Expenditures'!I22</f>
        <v>0</v>
      </c>
      <c r="J22" s="222">
        <f>'Q2 Expenditures'!J22</f>
        <v>0</v>
      </c>
      <c r="K22" s="107"/>
      <c r="L22" s="80"/>
      <c r="M22" s="220">
        <f t="shared" si="0"/>
        <v>0</v>
      </c>
      <c r="N22" s="78"/>
    </row>
    <row r="23" spans="1:14" ht="17" thickBot="1" x14ac:dyDescent="0.4">
      <c r="A23" s="41" t="s">
        <v>39</v>
      </c>
      <c r="B23" s="42" t="s">
        <v>10</v>
      </c>
      <c r="C23" s="645"/>
      <c r="D23" s="646"/>
      <c r="E23" s="646"/>
      <c r="F23" s="647"/>
      <c r="G23" s="86"/>
      <c r="I23" s="225">
        <f>'Q1 Expenditures'!I23</f>
        <v>0</v>
      </c>
      <c r="J23" s="225">
        <f>'Q2 Expenditures'!J23</f>
        <v>0</v>
      </c>
      <c r="K23" s="107"/>
      <c r="L23" s="89"/>
      <c r="M23" s="214">
        <f t="shared" si="0"/>
        <v>0</v>
      </c>
      <c r="N23" s="78"/>
    </row>
    <row r="24" spans="1:14" ht="17" thickBot="1" x14ac:dyDescent="0.4">
      <c r="A24" s="21" t="s">
        <v>40</v>
      </c>
      <c r="B24" s="22" t="s">
        <v>59</v>
      </c>
      <c r="C24" s="1">
        <f>$C$10*F24</f>
        <v>500</v>
      </c>
      <c r="D24" s="1">
        <f>$D$10*F24</f>
        <v>1500.0000000000002</v>
      </c>
      <c r="E24" s="1">
        <f>SUM(F24*0.8)</f>
        <v>8000</v>
      </c>
      <c r="F24" s="8">
        <f>'PWP &amp; Amendments'!S24</f>
        <v>10000</v>
      </c>
      <c r="G24" s="5"/>
      <c r="I24" s="18">
        <f>SUM(I25:I25)</f>
        <v>0</v>
      </c>
      <c r="J24" s="17">
        <f>SUM(J25:J25)</f>
        <v>0</v>
      </c>
      <c r="K24" s="17">
        <f>SUM(K25:K25)</f>
        <v>0</v>
      </c>
      <c r="L24" s="3">
        <f>IF(M24=0,0,(M24/F24))</f>
        <v>0</v>
      </c>
      <c r="M24" s="17">
        <f t="shared" ref="M24:M31" si="1">SUM(I24:K24)</f>
        <v>0</v>
      </c>
      <c r="N24" s="126">
        <f>F24-M24</f>
        <v>10000</v>
      </c>
    </row>
    <row r="25" spans="1:14" ht="17" thickBot="1" x14ac:dyDescent="0.4">
      <c r="A25" s="37" t="s">
        <v>41</v>
      </c>
      <c r="B25" s="38" t="s">
        <v>57</v>
      </c>
      <c r="C25" s="665"/>
      <c r="D25" s="666"/>
      <c r="E25" s="666"/>
      <c r="F25" s="667"/>
      <c r="G25" s="86"/>
      <c r="I25" s="224">
        <f>'Q1 Expenditures'!I25</f>
        <v>0</v>
      </c>
      <c r="J25" s="224">
        <f>'Q2 Expenditures'!J25</f>
        <v>0</v>
      </c>
      <c r="K25" s="128"/>
      <c r="L25" s="90"/>
      <c r="M25" s="214">
        <f t="shared" si="1"/>
        <v>0</v>
      </c>
      <c r="N25" s="78"/>
    </row>
    <row r="26" spans="1:14" ht="17" thickBot="1" x14ac:dyDescent="0.4">
      <c r="A26" s="21" t="s">
        <v>42</v>
      </c>
      <c r="B26" s="22" t="s">
        <v>56</v>
      </c>
      <c r="C26" s="1">
        <f>$C$10*F26</f>
        <v>500</v>
      </c>
      <c r="D26" s="1">
        <f>$D$10*F26</f>
        <v>1500.0000000000002</v>
      </c>
      <c r="E26" s="1">
        <f>SUM(F26*0.8)</f>
        <v>8000</v>
      </c>
      <c r="F26" s="8">
        <f>'PWP &amp; Amendments'!S26</f>
        <v>10000</v>
      </c>
      <c r="G26" s="5"/>
      <c r="I26" s="18">
        <f>SUM(I27:I28)</f>
        <v>0</v>
      </c>
      <c r="J26" s="17">
        <f>SUM(J27:J28)</f>
        <v>0</v>
      </c>
      <c r="K26" s="17">
        <f>SUM(K27:K28)</f>
        <v>0</v>
      </c>
      <c r="L26" s="3">
        <f>IF(M26=0,0,(M26/F26))</f>
        <v>0</v>
      </c>
      <c r="M26" s="17">
        <f t="shared" si="1"/>
        <v>0</v>
      </c>
      <c r="N26" s="126">
        <f>F26-M26</f>
        <v>10000</v>
      </c>
    </row>
    <row r="27" spans="1:14" ht="17.25" customHeight="1" x14ac:dyDescent="0.35">
      <c r="A27" s="39" t="s">
        <v>43</v>
      </c>
      <c r="B27" s="85" t="s">
        <v>11</v>
      </c>
      <c r="C27" s="651"/>
      <c r="D27" s="652"/>
      <c r="E27" s="652"/>
      <c r="F27" s="653"/>
      <c r="G27" s="86"/>
      <c r="I27" s="224">
        <f>'Q1 Expenditures'!I27</f>
        <v>0</v>
      </c>
      <c r="J27" s="224">
        <f>'Q2 Expenditures'!J27</f>
        <v>0</v>
      </c>
      <c r="K27" s="107"/>
      <c r="L27" s="90"/>
      <c r="M27" s="214">
        <f t="shared" si="1"/>
        <v>0</v>
      </c>
      <c r="N27" s="78"/>
    </row>
    <row r="28" spans="1:14" ht="17" thickBot="1" x14ac:dyDescent="0.4">
      <c r="A28" s="41" t="s">
        <v>44</v>
      </c>
      <c r="B28" s="42" t="s">
        <v>30</v>
      </c>
      <c r="C28" s="657"/>
      <c r="D28" s="658"/>
      <c r="E28" s="658"/>
      <c r="F28" s="659"/>
      <c r="G28" s="86"/>
      <c r="I28" s="226">
        <f>'Q1 Expenditures'!I28</f>
        <v>0</v>
      </c>
      <c r="J28" s="226">
        <f>'Q2 Expenditures'!J28</f>
        <v>0</v>
      </c>
      <c r="K28" s="129"/>
      <c r="L28" s="91"/>
      <c r="M28" s="214">
        <f t="shared" si="1"/>
        <v>0</v>
      </c>
      <c r="N28" s="78"/>
    </row>
    <row r="29" spans="1:14" ht="17" thickBot="1" x14ac:dyDescent="0.4">
      <c r="A29" s="21" t="s">
        <v>45</v>
      </c>
      <c r="B29" s="22" t="s">
        <v>12</v>
      </c>
      <c r="C29" s="1">
        <f>$C$10*F29</f>
        <v>500</v>
      </c>
      <c r="D29" s="1">
        <f>$D$10*F29</f>
        <v>1500.0000000000002</v>
      </c>
      <c r="E29" s="1">
        <f>SUM(F29*0.8)</f>
        <v>8000</v>
      </c>
      <c r="F29" s="8">
        <f>'PWP &amp; Amendments'!S29</f>
        <v>10000</v>
      </c>
      <c r="G29" s="5"/>
      <c r="I29" s="18">
        <f>SUM(I30:I31)</f>
        <v>0</v>
      </c>
      <c r="J29" s="17">
        <f>SUM(J30:J31)</f>
        <v>0</v>
      </c>
      <c r="K29" s="17">
        <f>SUM(K30:K31)</f>
        <v>0</v>
      </c>
      <c r="L29" s="3">
        <f>IF(M29=0,0,(M29/F29))</f>
        <v>0</v>
      </c>
      <c r="M29" s="17">
        <f t="shared" si="1"/>
        <v>0</v>
      </c>
      <c r="N29" s="126">
        <f>F29-M29</f>
        <v>10000</v>
      </c>
    </row>
    <row r="30" spans="1:14" ht="17.25" customHeight="1" x14ac:dyDescent="0.35">
      <c r="A30" s="92" t="s">
        <v>46</v>
      </c>
      <c r="B30" s="93" t="s">
        <v>27</v>
      </c>
      <c r="C30" s="651"/>
      <c r="D30" s="652"/>
      <c r="E30" s="652"/>
      <c r="F30" s="653"/>
      <c r="G30" s="86"/>
      <c r="I30" s="224">
        <f>'Q1 Expenditures'!I30</f>
        <v>0</v>
      </c>
      <c r="J30" s="224">
        <f>'Q2 Expenditures'!J30</f>
        <v>0</v>
      </c>
      <c r="K30" s="107"/>
      <c r="L30" s="94"/>
      <c r="M30" s="214">
        <f t="shared" si="1"/>
        <v>0</v>
      </c>
      <c r="N30" s="78"/>
    </row>
    <row r="31" spans="1:14" ht="17" thickBot="1" x14ac:dyDescent="0.4">
      <c r="A31" s="95" t="s">
        <v>47</v>
      </c>
      <c r="B31" s="82" t="s">
        <v>179</v>
      </c>
      <c r="C31" s="657"/>
      <c r="D31" s="658"/>
      <c r="E31" s="658"/>
      <c r="F31" s="659"/>
      <c r="G31" s="96"/>
      <c r="I31" s="317">
        <f>'Q1 Expenditures'!I31</f>
        <v>0</v>
      </c>
      <c r="J31" s="222">
        <f>'Q2 Expenditures'!J31</f>
        <v>0</v>
      </c>
      <c r="K31" s="129"/>
      <c r="L31" s="97"/>
      <c r="M31" s="214">
        <f t="shared" si="1"/>
        <v>0</v>
      </c>
      <c r="N31" s="78"/>
    </row>
    <row r="32" spans="1:14" ht="28.25" customHeight="1" thickBot="1" x14ac:dyDescent="0.4">
      <c r="A32" s="299" t="s">
        <v>363</v>
      </c>
      <c r="B32" s="327" t="str">
        <f>'PWP &amp; Amendments'!B32</f>
        <v>Special Study #1 - insert name, if there is a special study</v>
      </c>
      <c r="C32" s="1">
        <f>$C$10*F32</f>
        <v>0</v>
      </c>
      <c r="D32" s="1">
        <f>$D$10*F32</f>
        <v>0</v>
      </c>
      <c r="E32" s="1">
        <f>SUM(F32*0.8)</f>
        <v>0</v>
      </c>
      <c r="F32" s="8">
        <f>'PWP &amp; Amendments'!S32</f>
        <v>0</v>
      </c>
      <c r="G32" s="96"/>
      <c r="I32" s="222">
        <f>'Q1 Expenditures'!I32</f>
        <v>0</v>
      </c>
      <c r="J32" s="222">
        <f>'Q2 Expenditures'!J32</f>
        <v>0</v>
      </c>
      <c r="K32" s="313"/>
      <c r="L32" s="3">
        <f t="shared" ref="L32:L33" si="2">IF(M32=0,0,(M32/F32))</f>
        <v>0</v>
      </c>
      <c r="M32" s="214">
        <f>SUM(I32:K32)</f>
        <v>0</v>
      </c>
      <c r="N32" s="126">
        <f>F32-M32</f>
        <v>0</v>
      </c>
    </row>
    <row r="33" spans="1:14" ht="28.25" customHeight="1" thickBot="1" x14ac:dyDescent="0.4">
      <c r="A33" s="305" t="s">
        <v>371</v>
      </c>
      <c r="B33" s="327" t="str">
        <f>'PWP &amp; Amendments'!B33</f>
        <v xml:space="preserve"> </v>
      </c>
      <c r="C33" s="1">
        <f>$C$10*F33</f>
        <v>0</v>
      </c>
      <c r="D33" s="1">
        <f>$D$10*F33</f>
        <v>0</v>
      </c>
      <c r="E33" s="1">
        <f>SUM(F33*0.8)</f>
        <v>0</v>
      </c>
      <c r="F33" s="8">
        <f>'PWP &amp; Amendments'!S33</f>
        <v>0</v>
      </c>
      <c r="G33" s="96"/>
      <c r="I33" s="222">
        <f>'Q1 Expenditures'!I33</f>
        <v>0</v>
      </c>
      <c r="J33" s="222">
        <f>'Q2 Expenditures'!J33</f>
        <v>0</v>
      </c>
      <c r="K33" s="313"/>
      <c r="L33" s="3">
        <f t="shared" si="2"/>
        <v>0</v>
      </c>
      <c r="M33" s="214">
        <f>SUM(I33:K33)</f>
        <v>0</v>
      </c>
      <c r="N33" s="126">
        <f>F33-M33</f>
        <v>0</v>
      </c>
    </row>
    <row r="34" spans="1:14" ht="4.75" customHeight="1" x14ac:dyDescent="0.35">
      <c r="A34" s="453"/>
      <c r="B34" s="454"/>
      <c r="C34" s="455"/>
      <c r="D34" s="455"/>
      <c r="E34" s="455"/>
      <c r="F34" s="456"/>
      <c r="G34" s="96"/>
      <c r="I34" s="445"/>
      <c r="J34" s="445"/>
      <c r="K34" s="460"/>
      <c r="L34" s="449"/>
      <c r="M34" s="446"/>
      <c r="N34" s="450"/>
    </row>
    <row r="35" spans="1:14" ht="6.5" customHeight="1" thickBot="1" x14ac:dyDescent="0.4">
      <c r="A35" s="290"/>
      <c r="B35" s="442"/>
      <c r="C35" s="451"/>
      <c r="D35" s="451"/>
      <c r="E35" s="451"/>
      <c r="F35" s="452"/>
      <c r="G35" s="96"/>
      <c r="I35" s="445"/>
      <c r="J35" s="445"/>
      <c r="K35" s="461"/>
      <c r="L35" s="443"/>
      <c r="M35" s="446"/>
      <c r="N35" s="448"/>
    </row>
    <row r="36" spans="1:14" ht="17" thickBot="1" x14ac:dyDescent="0.4">
      <c r="A36" s="502" t="s">
        <v>13</v>
      </c>
      <c r="B36" s="503"/>
      <c r="C36" s="503"/>
      <c r="D36" s="503"/>
      <c r="E36" s="503"/>
      <c r="F36" s="675"/>
      <c r="G36" s="68"/>
      <c r="I36" s="685" t="s">
        <v>13</v>
      </c>
      <c r="J36" s="686"/>
      <c r="K36" s="686"/>
      <c r="L36" s="686"/>
      <c r="M36" s="686"/>
      <c r="N36" s="650"/>
    </row>
    <row r="37" spans="1:14" ht="17" thickBot="1" x14ac:dyDescent="0.4">
      <c r="A37" s="21" t="s">
        <v>48</v>
      </c>
      <c r="B37" s="22" t="s">
        <v>28</v>
      </c>
      <c r="C37" s="1">
        <f>$C$10*F37</f>
        <v>500</v>
      </c>
      <c r="D37" s="1">
        <f>$D$10*F37</f>
        <v>1500.0000000000002</v>
      </c>
      <c r="E37" s="1">
        <f>SUM(F37*0.8)</f>
        <v>8000</v>
      </c>
      <c r="F37" s="8">
        <f>'PWP &amp; Amendments'!S37</f>
        <v>10000</v>
      </c>
      <c r="G37" s="5"/>
      <c r="I37" s="18">
        <f>SUM(I38:I40)</f>
        <v>0</v>
      </c>
      <c r="J37" s="17">
        <f>SUM(J38:J40)</f>
        <v>0</v>
      </c>
      <c r="K37" s="17">
        <f>SUM(K38:K40)</f>
        <v>0</v>
      </c>
      <c r="L37" s="3">
        <f>IF(M37=0,0,(M37/F37))</f>
        <v>0</v>
      </c>
      <c r="M37" s="17">
        <f>SUM(I37:K37)</f>
        <v>0</v>
      </c>
      <c r="N37" s="126">
        <f>F37-M37</f>
        <v>10000</v>
      </c>
    </row>
    <row r="38" spans="1:14" ht="17.25" customHeight="1" thickBot="1" x14ac:dyDescent="0.4">
      <c r="A38" s="39" t="s">
        <v>49</v>
      </c>
      <c r="B38" s="40" t="s">
        <v>26</v>
      </c>
      <c r="C38" s="651"/>
      <c r="D38" s="652"/>
      <c r="E38" s="652"/>
      <c r="F38" s="653"/>
      <c r="G38" s="86"/>
      <c r="I38" s="224">
        <f>'Q1 Expenditures'!I38</f>
        <v>0</v>
      </c>
      <c r="J38" s="224">
        <f>'Q2 Expenditures'!J38</f>
        <v>0</v>
      </c>
      <c r="K38" s="107"/>
      <c r="L38" s="90"/>
      <c r="M38" s="217">
        <f>SUM(I38:K38)</f>
        <v>0</v>
      </c>
      <c r="N38" s="78"/>
    </row>
    <row r="39" spans="1:14" ht="17.25" customHeight="1" thickBot="1" x14ac:dyDescent="0.4">
      <c r="A39" s="87" t="s">
        <v>50</v>
      </c>
      <c r="B39" s="98" t="s">
        <v>29</v>
      </c>
      <c r="C39" s="654"/>
      <c r="D39" s="655"/>
      <c r="E39" s="655"/>
      <c r="F39" s="656"/>
      <c r="G39" s="86"/>
      <c r="I39" s="222">
        <f>'Q1 Expenditures'!I39</f>
        <v>0</v>
      </c>
      <c r="J39" s="222">
        <f>'Q2 Expenditures'!J39</f>
        <v>0</v>
      </c>
      <c r="K39" s="107"/>
      <c r="L39" s="91"/>
      <c r="M39" s="218">
        <f>SUM(I39:K39)</f>
        <v>0</v>
      </c>
      <c r="N39" s="78"/>
    </row>
    <row r="40" spans="1:14" ht="17.25" customHeight="1" thickBot="1" x14ac:dyDescent="0.4">
      <c r="A40" s="28" t="s">
        <v>51</v>
      </c>
      <c r="B40" s="99" t="s">
        <v>117</v>
      </c>
      <c r="C40" s="657"/>
      <c r="D40" s="658"/>
      <c r="E40" s="658"/>
      <c r="F40" s="659"/>
      <c r="G40" s="76"/>
      <c r="I40" s="225">
        <f>'Q1 Expenditures'!I40</f>
        <v>0</v>
      </c>
      <c r="J40" s="226">
        <f>'Q2 Expenditures'!J40</f>
        <v>0</v>
      </c>
      <c r="K40" s="107"/>
      <c r="L40" s="91"/>
      <c r="M40" s="219">
        <f>SUM(I40:K40)</f>
        <v>0</v>
      </c>
      <c r="N40" s="78"/>
    </row>
    <row r="41" spans="1:14" ht="17" thickBot="1" x14ac:dyDescent="0.4">
      <c r="A41" s="590" t="s">
        <v>118</v>
      </c>
      <c r="B41" s="591"/>
      <c r="C41" s="591"/>
      <c r="D41" s="591"/>
      <c r="E41" s="591"/>
      <c r="F41" s="628"/>
      <c r="G41" s="76"/>
      <c r="I41" s="632" t="s">
        <v>118</v>
      </c>
      <c r="J41" s="633"/>
      <c r="K41" s="633"/>
      <c r="L41" s="633"/>
      <c r="M41" s="633"/>
      <c r="N41" s="634"/>
    </row>
    <row r="42" spans="1:14" ht="17" thickBot="1" x14ac:dyDescent="0.4">
      <c r="A42" s="43" t="s">
        <v>111</v>
      </c>
      <c r="B42" s="44" t="s">
        <v>193</v>
      </c>
      <c r="C42" s="1">
        <f>$C$10*F42</f>
        <v>100</v>
      </c>
      <c r="D42" s="1">
        <f>$D$10*F42</f>
        <v>300.00000000000006</v>
      </c>
      <c r="E42" s="1">
        <f>SUM(F42*0.8)</f>
        <v>1600</v>
      </c>
      <c r="F42" s="8">
        <f>'PWP &amp; Amendments'!S42</f>
        <v>2000</v>
      </c>
      <c r="G42" s="76"/>
      <c r="I42" s="18">
        <f>SUM(I43:I43)</f>
        <v>0</v>
      </c>
      <c r="J42" s="17">
        <f>SUM(J43:J43)</f>
        <v>0</v>
      </c>
      <c r="K42" s="17">
        <f>SUM(K43:K43)</f>
        <v>0</v>
      </c>
      <c r="L42" s="3">
        <f>IF(M42=0,0,(M42/F42))</f>
        <v>0</v>
      </c>
      <c r="M42" s="17">
        <f t="shared" ref="M42:M58" si="3">SUM(I42:K42)</f>
        <v>0</v>
      </c>
      <c r="N42" s="126">
        <f>F42-M42</f>
        <v>2000</v>
      </c>
    </row>
    <row r="43" spans="1:14" ht="17" thickBot="1" x14ac:dyDescent="0.4">
      <c r="A43" s="46" t="s">
        <v>116</v>
      </c>
      <c r="B43" s="47" t="s">
        <v>136</v>
      </c>
      <c r="C43" s="588"/>
      <c r="D43" s="589"/>
      <c r="E43" s="589"/>
      <c r="F43" s="635"/>
      <c r="G43" s="76"/>
      <c r="I43" s="227">
        <f>'Q1 Expenditures'!I43</f>
        <v>0</v>
      </c>
      <c r="J43" s="227">
        <f>'Q2 Expenditures'!J43</f>
        <v>0</v>
      </c>
      <c r="K43" s="115"/>
      <c r="L43" s="100"/>
      <c r="M43" s="216">
        <f t="shared" si="3"/>
        <v>0</v>
      </c>
      <c r="N43" s="78"/>
    </row>
    <row r="44" spans="1:14" ht="17" thickBot="1" x14ac:dyDescent="0.4">
      <c r="A44" s="21" t="s">
        <v>122</v>
      </c>
      <c r="B44" s="48" t="s">
        <v>194</v>
      </c>
      <c r="C44" s="1">
        <f>$C$10*F44</f>
        <v>50</v>
      </c>
      <c r="D44" s="1">
        <f>$D$10*F44</f>
        <v>150.00000000000003</v>
      </c>
      <c r="E44" s="1">
        <f>SUM(F44*0.8)</f>
        <v>800</v>
      </c>
      <c r="F44" s="8">
        <f>'PWP &amp; Amendments'!S44</f>
        <v>1000</v>
      </c>
      <c r="G44" s="76"/>
      <c r="I44" s="18">
        <f>SUM(I45:I45)</f>
        <v>0</v>
      </c>
      <c r="J44" s="17">
        <f>SUM(J45:J45)</f>
        <v>0</v>
      </c>
      <c r="K44" s="17">
        <f>SUM(K45:K45)</f>
        <v>0</v>
      </c>
      <c r="L44" s="3">
        <f>IF(M44=0,0,(M44/F44))</f>
        <v>0</v>
      </c>
      <c r="M44" s="17">
        <f t="shared" si="3"/>
        <v>0</v>
      </c>
      <c r="N44" s="126">
        <f>F44-M44</f>
        <v>1000</v>
      </c>
    </row>
    <row r="45" spans="1:14" ht="17" thickBot="1" x14ac:dyDescent="0.4">
      <c r="A45" s="46" t="s">
        <v>129</v>
      </c>
      <c r="B45" s="47" t="s">
        <v>134</v>
      </c>
      <c r="C45" s="588"/>
      <c r="D45" s="589"/>
      <c r="E45" s="589"/>
      <c r="F45" s="635"/>
      <c r="G45" s="76"/>
      <c r="I45" s="227">
        <f>'Q1 Expenditures'!I45</f>
        <v>0</v>
      </c>
      <c r="J45" s="227">
        <f>'Q2 Expenditures'!J45</f>
        <v>0</v>
      </c>
      <c r="K45" s="115"/>
      <c r="L45" s="100"/>
      <c r="M45" s="216">
        <f t="shared" si="3"/>
        <v>0</v>
      </c>
      <c r="N45" s="78"/>
    </row>
    <row r="46" spans="1:14" ht="17" thickBot="1" x14ac:dyDescent="0.4">
      <c r="A46" s="21" t="s">
        <v>123</v>
      </c>
      <c r="B46" s="48" t="s">
        <v>195</v>
      </c>
      <c r="C46" s="1">
        <f>$C$10*F46</f>
        <v>50</v>
      </c>
      <c r="D46" s="1">
        <f>$D$10*F46</f>
        <v>150.00000000000003</v>
      </c>
      <c r="E46" s="1">
        <f>SUM(F46*0.8)</f>
        <v>800</v>
      </c>
      <c r="F46" s="8">
        <f>'PWP &amp; Amendments'!S46</f>
        <v>1000</v>
      </c>
      <c r="G46" s="76"/>
      <c r="I46" s="18">
        <f>SUM(I47:I49)</f>
        <v>0</v>
      </c>
      <c r="J46" s="17">
        <f>SUM(J47:J49)</f>
        <v>0</v>
      </c>
      <c r="K46" s="17">
        <f>SUM(K47:K49)</f>
        <v>0</v>
      </c>
      <c r="L46" s="3">
        <f>IF(M46=0,0,(M46/F46))</f>
        <v>0</v>
      </c>
      <c r="M46" s="17">
        <f t="shared" si="3"/>
        <v>0</v>
      </c>
      <c r="N46" s="126">
        <f>F46-M46</f>
        <v>1000</v>
      </c>
    </row>
    <row r="47" spans="1:14" ht="17.25" customHeight="1" x14ac:dyDescent="0.35">
      <c r="A47" s="30" t="s">
        <v>130</v>
      </c>
      <c r="B47" s="31" t="s">
        <v>142</v>
      </c>
      <c r="C47" s="515"/>
      <c r="D47" s="516"/>
      <c r="E47" s="516"/>
      <c r="F47" s="636"/>
      <c r="G47" s="76"/>
      <c r="I47" s="224">
        <f>'Q1 Expenditures'!I47</f>
        <v>0</v>
      </c>
      <c r="J47" s="224">
        <f>'Q2 Expenditures'!J47</f>
        <v>0</v>
      </c>
      <c r="K47" s="107"/>
      <c r="L47" s="100"/>
      <c r="M47" s="213">
        <f t="shared" si="3"/>
        <v>0</v>
      </c>
      <c r="N47" s="78"/>
    </row>
    <row r="48" spans="1:14" ht="17.25" customHeight="1" x14ac:dyDescent="0.35">
      <c r="A48" s="32" t="s">
        <v>138</v>
      </c>
      <c r="B48" s="50" t="s">
        <v>139</v>
      </c>
      <c r="C48" s="517"/>
      <c r="D48" s="518"/>
      <c r="E48" s="518"/>
      <c r="F48" s="637"/>
      <c r="G48" s="76"/>
      <c r="I48" s="222">
        <f>'Q1 Expenditures'!I48</f>
        <v>0</v>
      </c>
      <c r="J48" s="222">
        <f>'Q2 Expenditures'!J48</f>
        <v>0</v>
      </c>
      <c r="K48" s="108"/>
      <c r="L48" s="100"/>
      <c r="M48" s="220">
        <f t="shared" si="3"/>
        <v>0</v>
      </c>
      <c r="N48" s="78"/>
    </row>
    <row r="49" spans="1:15" ht="17.25" customHeight="1" thickBot="1" x14ac:dyDescent="0.4">
      <c r="A49" s="51" t="s">
        <v>140</v>
      </c>
      <c r="B49" s="52" t="s">
        <v>141</v>
      </c>
      <c r="C49" s="519"/>
      <c r="D49" s="520"/>
      <c r="E49" s="520"/>
      <c r="F49" s="638"/>
      <c r="G49" s="76"/>
      <c r="I49" s="226">
        <f>'Q1 Expenditures'!I49</f>
        <v>0</v>
      </c>
      <c r="J49" s="229">
        <f>'Q2 Expenditures'!J49</f>
        <v>0</v>
      </c>
      <c r="K49" s="111"/>
      <c r="L49" s="100"/>
      <c r="M49" s="214">
        <f t="shared" si="3"/>
        <v>0</v>
      </c>
      <c r="N49" s="78"/>
    </row>
    <row r="50" spans="1:15" ht="17" thickBot="1" x14ac:dyDescent="0.4">
      <c r="A50" s="21" t="s">
        <v>124</v>
      </c>
      <c r="B50" s="48" t="s">
        <v>196</v>
      </c>
      <c r="C50" s="1">
        <f>$C$10*F50</f>
        <v>25</v>
      </c>
      <c r="D50" s="1">
        <f>$D$10*F50</f>
        <v>75.000000000000014</v>
      </c>
      <c r="E50" s="1">
        <f>SUM(F50*0.8)</f>
        <v>400</v>
      </c>
      <c r="F50" s="8">
        <f>'PWP &amp; Amendments'!S50</f>
        <v>500</v>
      </c>
      <c r="G50" s="76"/>
      <c r="I50" s="18">
        <f>SUM(I51:I51)</f>
        <v>0</v>
      </c>
      <c r="J50" s="17">
        <f>SUM(J51:J51)</f>
        <v>0</v>
      </c>
      <c r="K50" s="17">
        <f>SUM(K51:K51)</f>
        <v>0</v>
      </c>
      <c r="L50" s="3">
        <f>IF(M50=0,0,(M50/F50))</f>
        <v>0</v>
      </c>
      <c r="M50" s="17">
        <f t="shared" si="3"/>
        <v>0</v>
      </c>
      <c r="N50" s="126">
        <f>F50-M50</f>
        <v>500</v>
      </c>
    </row>
    <row r="51" spans="1:15" ht="17" thickBot="1" x14ac:dyDescent="0.4">
      <c r="A51" s="46" t="s">
        <v>131</v>
      </c>
      <c r="B51" s="47" t="s">
        <v>135</v>
      </c>
      <c r="C51" s="588"/>
      <c r="D51" s="589"/>
      <c r="E51" s="589"/>
      <c r="F51" s="635"/>
      <c r="G51" s="76"/>
      <c r="I51" s="227">
        <f>'Q1 Expenditures'!I51</f>
        <v>0</v>
      </c>
      <c r="J51" s="227">
        <f>'Q2 Expenditures'!J51</f>
        <v>0</v>
      </c>
      <c r="K51" s="112"/>
      <c r="L51" s="100"/>
      <c r="M51" s="219">
        <f t="shared" si="3"/>
        <v>0</v>
      </c>
      <c r="N51" s="78"/>
    </row>
    <row r="52" spans="1:15" ht="17" thickBot="1" x14ac:dyDescent="0.4">
      <c r="A52" s="21" t="s">
        <v>125</v>
      </c>
      <c r="B52" s="48" t="s">
        <v>197</v>
      </c>
      <c r="C52" s="1">
        <f>$C$10*F52</f>
        <v>25</v>
      </c>
      <c r="D52" s="1">
        <f>$D$10*F52</f>
        <v>75.000000000000014</v>
      </c>
      <c r="E52" s="1">
        <f>SUM(F52*0.8)</f>
        <v>400</v>
      </c>
      <c r="F52" s="8">
        <f>'PWP &amp; Amendments'!S52</f>
        <v>500</v>
      </c>
      <c r="G52" s="76"/>
      <c r="I52" s="18">
        <f>SUM(I53:I54)</f>
        <v>0</v>
      </c>
      <c r="J52" s="17">
        <f>SUM(J53:J54)</f>
        <v>0</v>
      </c>
      <c r="K52" s="17">
        <f>SUM(K53:K54)</f>
        <v>0</v>
      </c>
      <c r="L52" s="3">
        <f>IF(M52=0,0,(M52/F52))</f>
        <v>0</v>
      </c>
      <c r="M52" s="17">
        <f t="shared" si="3"/>
        <v>0</v>
      </c>
      <c r="N52" s="126">
        <f>F52-M52</f>
        <v>500</v>
      </c>
    </row>
    <row r="53" spans="1:15" ht="17.25" customHeight="1" x14ac:dyDescent="0.35">
      <c r="A53" s="30" t="s">
        <v>132</v>
      </c>
      <c r="B53" s="31" t="s">
        <v>143</v>
      </c>
      <c r="C53" s="515"/>
      <c r="D53" s="516"/>
      <c r="E53" s="516"/>
      <c r="F53" s="636"/>
      <c r="G53" s="76"/>
      <c r="I53" s="224">
        <f>'Q1 Expenditures'!I53</f>
        <v>0</v>
      </c>
      <c r="J53" s="224">
        <f>'Q2 Expenditures'!J53</f>
        <v>0</v>
      </c>
      <c r="K53" s="107"/>
      <c r="L53" s="100"/>
      <c r="M53" s="217">
        <f t="shared" si="3"/>
        <v>0</v>
      </c>
      <c r="N53" s="78"/>
    </row>
    <row r="54" spans="1:15" ht="17.25" customHeight="1" thickBot="1" x14ac:dyDescent="0.4">
      <c r="A54" s="51" t="s">
        <v>144</v>
      </c>
      <c r="B54" s="52" t="s">
        <v>181</v>
      </c>
      <c r="C54" s="519"/>
      <c r="D54" s="520"/>
      <c r="E54" s="520"/>
      <c r="F54" s="638"/>
      <c r="G54" s="76"/>
      <c r="I54" s="229">
        <f>'Q1 Expenditures'!I54</f>
        <v>0</v>
      </c>
      <c r="J54" s="229">
        <f>'Q2 Expenditures'!J54</f>
        <v>0</v>
      </c>
      <c r="K54" s="113"/>
      <c r="L54" s="100"/>
      <c r="M54" s="221">
        <f t="shared" si="3"/>
        <v>0</v>
      </c>
      <c r="N54" s="78"/>
    </row>
    <row r="55" spans="1:15" ht="17" thickBot="1" x14ac:dyDescent="0.4">
      <c r="A55" s="21" t="s">
        <v>126</v>
      </c>
      <c r="B55" s="48" t="s">
        <v>198</v>
      </c>
      <c r="C55" s="1">
        <f>$C$10*F55</f>
        <v>25</v>
      </c>
      <c r="D55" s="1">
        <f>$D$10*F55</f>
        <v>75.000000000000014</v>
      </c>
      <c r="E55" s="1">
        <f>SUM(F55*0.8)</f>
        <v>400</v>
      </c>
      <c r="F55" s="8">
        <f>'PWP &amp; Amendments'!S55</f>
        <v>500</v>
      </c>
      <c r="G55" s="76"/>
      <c r="I55" s="18">
        <f>SUM(I56:I58)</f>
        <v>0</v>
      </c>
      <c r="J55" s="17">
        <f>SUM(J56:J58)</f>
        <v>0</v>
      </c>
      <c r="K55" s="17">
        <f>SUM(K56:K58)</f>
        <v>0</v>
      </c>
      <c r="L55" s="3">
        <f>IF(M55=0,0,(M55/F55))</f>
        <v>0</v>
      </c>
      <c r="M55" s="17">
        <f t="shared" si="3"/>
        <v>0</v>
      </c>
      <c r="N55" s="126">
        <f>F55-M55</f>
        <v>500</v>
      </c>
    </row>
    <row r="56" spans="1:15" ht="17.25" customHeight="1" x14ac:dyDescent="0.35">
      <c r="A56" s="30" t="s">
        <v>133</v>
      </c>
      <c r="B56" s="31" t="s">
        <v>149</v>
      </c>
      <c r="C56" s="515"/>
      <c r="D56" s="516"/>
      <c r="E56" s="516"/>
      <c r="F56" s="636"/>
      <c r="G56" s="76"/>
      <c r="I56" s="224">
        <f>'Q1 Expenditures'!I56</f>
        <v>0</v>
      </c>
      <c r="J56" s="224">
        <f>'Q2 Expenditures'!J56</f>
        <v>0</v>
      </c>
      <c r="K56" s="107"/>
      <c r="L56" s="100"/>
      <c r="M56" s="213">
        <f t="shared" si="3"/>
        <v>0</v>
      </c>
      <c r="N56" s="78"/>
    </row>
    <row r="57" spans="1:15" ht="17.25" customHeight="1" x14ac:dyDescent="0.35">
      <c r="A57" s="32" t="s">
        <v>145</v>
      </c>
      <c r="B57" s="50" t="s">
        <v>147</v>
      </c>
      <c r="C57" s="517"/>
      <c r="D57" s="518"/>
      <c r="E57" s="518"/>
      <c r="F57" s="637"/>
      <c r="G57" s="76"/>
      <c r="I57" s="222">
        <f>'Q1 Expenditures'!I57</f>
        <v>0</v>
      </c>
      <c r="J57" s="225">
        <f>'Q2 Expenditures'!J57</f>
        <v>0</v>
      </c>
      <c r="K57" s="114"/>
      <c r="L57" s="100"/>
      <c r="M57" s="220">
        <f t="shared" si="3"/>
        <v>0</v>
      </c>
      <c r="N57" s="78"/>
    </row>
    <row r="58" spans="1:15" ht="17.25" customHeight="1" thickBot="1" x14ac:dyDescent="0.4">
      <c r="A58" s="51" t="s">
        <v>146</v>
      </c>
      <c r="B58" s="52" t="s">
        <v>148</v>
      </c>
      <c r="C58" s="519"/>
      <c r="D58" s="520"/>
      <c r="E58" s="520"/>
      <c r="F58" s="638"/>
      <c r="G58" s="76"/>
      <c r="I58" s="225">
        <f>'Q1 Expenditures'!I58</f>
        <v>0</v>
      </c>
      <c r="J58" s="229">
        <f>'Q2 Expenditures'!J58</f>
        <v>0</v>
      </c>
      <c r="K58" s="113"/>
      <c r="L58" s="100"/>
      <c r="M58" s="214">
        <f t="shared" si="3"/>
        <v>0</v>
      </c>
      <c r="N58" s="78"/>
    </row>
    <row r="59" spans="1:15" ht="17" thickBot="1" x14ac:dyDescent="0.4">
      <c r="A59" s="590" t="s">
        <v>119</v>
      </c>
      <c r="B59" s="591"/>
      <c r="C59" s="591"/>
      <c r="D59" s="591"/>
      <c r="E59" s="591"/>
      <c r="F59" s="628"/>
      <c r="G59" s="76"/>
      <c r="I59" s="632" t="s">
        <v>119</v>
      </c>
      <c r="J59" s="633"/>
      <c r="K59" s="633"/>
      <c r="L59" s="633"/>
      <c r="M59" s="633"/>
      <c r="N59" s="634"/>
      <c r="O59" s="101"/>
    </row>
    <row r="60" spans="1:15" ht="17.25" customHeight="1" thickBot="1" x14ac:dyDescent="0.4">
      <c r="A60" s="22" t="s">
        <v>111</v>
      </c>
      <c r="B60" s="44" t="s">
        <v>114</v>
      </c>
      <c r="C60" s="1">
        <f>$C$10*F60</f>
        <v>780</v>
      </c>
      <c r="D60" s="1">
        <f>$D$10*F60</f>
        <v>2340.0000000000005</v>
      </c>
      <c r="E60" s="1">
        <f>SUM(F60*0.8)</f>
        <v>12480</v>
      </c>
      <c r="F60" s="8">
        <f>'PWP &amp; Amendments'!S60</f>
        <v>15600</v>
      </c>
      <c r="G60" s="76"/>
      <c r="I60" s="18">
        <f>SUM(I61:I61)</f>
        <v>0</v>
      </c>
      <c r="J60" s="17">
        <f>SUM(J61:J61)</f>
        <v>0</v>
      </c>
      <c r="K60" s="17">
        <f>SUM(K61:K61)</f>
        <v>0</v>
      </c>
      <c r="L60" s="3">
        <f>IF(M60=0,0,(M60/F60))</f>
        <v>0</v>
      </c>
      <c r="M60" s="17">
        <f>SUM(I60:K60)</f>
        <v>0</v>
      </c>
      <c r="N60" s="126">
        <f>F60-M60</f>
        <v>15600</v>
      </c>
    </row>
    <row r="61" spans="1:15" ht="17.25" customHeight="1" thickBot="1" x14ac:dyDescent="0.4">
      <c r="A61" s="102" t="s">
        <v>116</v>
      </c>
      <c r="B61" s="54" t="s">
        <v>113</v>
      </c>
      <c r="C61" s="629"/>
      <c r="D61" s="630"/>
      <c r="E61" s="630"/>
      <c r="F61" s="631"/>
      <c r="G61" s="76"/>
      <c r="I61" s="230">
        <f>'Q1 Expenditures'!I61</f>
        <v>0</v>
      </c>
      <c r="J61" s="230">
        <f>'Q2 Expenditures'!J61</f>
        <v>0</v>
      </c>
      <c r="K61" s="129"/>
      <c r="L61" s="91"/>
      <c r="M61" s="216">
        <f>SUM(I61:K61)</f>
        <v>0</v>
      </c>
      <c r="N61" s="78"/>
    </row>
    <row r="62" spans="1:15" ht="17" thickBot="1" x14ac:dyDescent="0.4">
      <c r="A62" s="626" t="s">
        <v>0</v>
      </c>
      <c r="B62" s="627"/>
      <c r="C62" s="1">
        <f>SUM(C12:C60)</f>
        <v>4055</v>
      </c>
      <c r="D62" s="1">
        <f>SUM(D12:D60)</f>
        <v>12165.000000000002</v>
      </c>
      <c r="E62" s="1">
        <f>SUM(E12:E60)</f>
        <v>64880</v>
      </c>
      <c r="F62" s="8">
        <f>SUM(F12:F60)</f>
        <v>81100</v>
      </c>
      <c r="G62" s="5"/>
      <c r="H62" s="173" t="s">
        <v>19</v>
      </c>
      <c r="I62" s="121">
        <f>'Q1 Expenditures'!I62</f>
        <v>0</v>
      </c>
      <c r="J62" s="125">
        <f>'Q2 Expenditures'!J62</f>
        <v>0</v>
      </c>
      <c r="K62" s="125">
        <f>K12+K18+K24+K26+K29+K37+K42+K44+K46+K50+K52+K55+K60+K33+K32</f>
        <v>0</v>
      </c>
      <c r="L62" s="124">
        <f>M62/F62</f>
        <v>0</v>
      </c>
      <c r="M62" s="70">
        <f>SUM(I62:K62)</f>
        <v>0</v>
      </c>
      <c r="N62" s="19">
        <f>F62-M62</f>
        <v>81100</v>
      </c>
    </row>
    <row r="63" spans="1:15" ht="20.5" thickBot="1" x14ac:dyDescent="0.4">
      <c r="A63" s="57"/>
      <c r="B63" s="57"/>
      <c r="C63" s="104"/>
      <c r="D63" s="104"/>
      <c r="E63" s="56"/>
      <c r="F63" s="55"/>
      <c r="G63" s="55"/>
      <c r="H63" s="174" t="s">
        <v>335</v>
      </c>
      <c r="I63" s="72">
        <f>'Q1 Expenditures'!I63</f>
        <v>0</v>
      </c>
      <c r="J63" s="123">
        <f>'Q2 Expenditures'!J63</f>
        <v>0</v>
      </c>
      <c r="K63" s="189">
        <f>K62*0.8</f>
        <v>0</v>
      </c>
      <c r="L63" s="106"/>
      <c r="M63" s="123">
        <f>SUM(M62*0.8)</f>
        <v>0</v>
      </c>
      <c r="N63" s="127">
        <f>E62-M63</f>
        <v>64880</v>
      </c>
    </row>
    <row r="64" spans="1:15" ht="20.5" thickBot="1" x14ac:dyDescent="0.4">
      <c r="A64" s="57"/>
      <c r="B64" s="57"/>
      <c r="C64" s="104"/>
      <c r="D64" s="104"/>
      <c r="E64" s="56"/>
      <c r="F64" s="55"/>
      <c r="G64" s="55"/>
      <c r="H64" s="103" t="s">
        <v>336</v>
      </c>
      <c r="I64" s="179">
        <f>'Q1 Expenditures'!I64</f>
        <v>0</v>
      </c>
      <c r="J64" s="176">
        <f>'Q2 Expenditures'!J64</f>
        <v>0</v>
      </c>
      <c r="K64" s="189">
        <f>D10*K62</f>
        <v>0</v>
      </c>
      <c r="L64" s="177"/>
      <c r="M64" s="123">
        <f>SUM(I64:K64)</f>
        <v>0</v>
      </c>
      <c r="N64" s="127">
        <f>D62-M64</f>
        <v>12165.000000000002</v>
      </c>
    </row>
    <row r="65" spans="1:14" ht="16.5" x14ac:dyDescent="0.35">
      <c r="A65" s="55"/>
      <c r="B65" s="55"/>
      <c r="C65" s="56"/>
      <c r="D65" s="56"/>
      <c r="E65" s="56"/>
      <c r="F65" s="55"/>
      <c r="G65" s="55"/>
      <c r="H65" s="182" t="s">
        <v>20</v>
      </c>
      <c r="I65" s="179">
        <f>'Q1 Expenditures'!I65</f>
        <v>0</v>
      </c>
      <c r="J65" s="176">
        <f>'Q2 Expenditures'!J65</f>
        <v>0</v>
      </c>
      <c r="K65" s="176">
        <f>C10*K62</f>
        <v>0</v>
      </c>
      <c r="L65" s="177"/>
      <c r="M65" s="176">
        <f>SUM(I65:K65)</f>
        <v>0</v>
      </c>
      <c r="N65" s="178">
        <f>C62-M65</f>
        <v>4055</v>
      </c>
    </row>
    <row r="66" spans="1:14" ht="47" thickBot="1" x14ac:dyDescent="0.4">
      <c r="A66" s="57"/>
      <c r="B66" s="57"/>
      <c r="C66" s="104"/>
      <c r="D66" s="104"/>
      <c r="E66" s="56"/>
      <c r="F66" s="55"/>
      <c r="G66" s="55"/>
      <c r="H66" s="186" t="s">
        <v>339</v>
      </c>
      <c r="I66" s="705"/>
      <c r="J66" s="706"/>
      <c r="K66" s="189">
        <f>SUM(K63:K64)</f>
        <v>0</v>
      </c>
      <c r="L66" s="194"/>
      <c r="M66" s="703"/>
      <c r="N66" s="704"/>
    </row>
    <row r="67" spans="1:14" ht="17" thickBot="1" x14ac:dyDescent="0.4">
      <c r="A67" s="701" t="s">
        <v>350</v>
      </c>
      <c r="B67" s="702"/>
      <c r="C67" s="209">
        <f>C62</f>
        <v>4055</v>
      </c>
      <c r="D67" s="210">
        <f>D62</f>
        <v>12165.000000000002</v>
      </c>
      <c r="E67" s="210">
        <f>E62</f>
        <v>64880</v>
      </c>
      <c r="F67" s="212">
        <f>F62</f>
        <v>81100</v>
      </c>
      <c r="G67" s="231"/>
      <c r="H67" s="209" t="s">
        <v>342</v>
      </c>
      <c r="I67" s="251">
        <f>I62</f>
        <v>0</v>
      </c>
      <c r="J67" s="251">
        <f>J62</f>
        <v>0</v>
      </c>
      <c r="K67" s="251">
        <f>K62</f>
        <v>0</v>
      </c>
      <c r="L67" s="252">
        <f>M67/F62</f>
        <v>0</v>
      </c>
      <c r="M67" s="255">
        <f>M62</f>
        <v>0</v>
      </c>
      <c r="N67" s="255">
        <f>N62</f>
        <v>81100</v>
      </c>
    </row>
    <row r="68" spans="1:14" ht="20" x14ac:dyDescent="0.35">
      <c r="A68" s="57"/>
      <c r="B68" s="57"/>
      <c r="C68" s="104"/>
      <c r="D68" s="104"/>
      <c r="E68" s="56"/>
      <c r="F68" s="55"/>
      <c r="G68" s="55"/>
      <c r="H68" s="183"/>
      <c r="I68" s="180"/>
      <c r="J68" s="180"/>
      <c r="K68" s="193"/>
      <c r="L68" s="180"/>
      <c r="M68" s="181"/>
      <c r="N68" s="180"/>
    </row>
    <row r="69" spans="1:14" ht="10.5" customHeight="1" x14ac:dyDescent="0.35">
      <c r="A69" s="57"/>
      <c r="B69" s="57"/>
      <c r="C69" s="104"/>
      <c r="D69" s="104"/>
      <c r="E69" s="56"/>
      <c r="F69" s="55"/>
      <c r="G69" s="55"/>
      <c r="H69" s="181"/>
      <c r="I69" s="180"/>
      <c r="J69" s="180"/>
      <c r="K69" s="193"/>
      <c r="L69" s="180"/>
      <c r="M69" s="181"/>
      <c r="N69" s="180"/>
    </row>
    <row r="70" spans="1:14" ht="10.5" customHeight="1" x14ac:dyDescent="0.35">
      <c r="A70" s="57"/>
      <c r="B70" s="57"/>
      <c r="C70" s="104"/>
      <c r="D70" s="104"/>
      <c r="E70" s="56"/>
      <c r="F70" s="55"/>
      <c r="G70" s="55"/>
      <c r="H70" s="181"/>
      <c r="I70" s="180"/>
      <c r="J70" s="180"/>
      <c r="K70" s="193"/>
      <c r="L70" s="180"/>
      <c r="M70" s="181"/>
      <c r="N70" s="180"/>
    </row>
    <row r="71" spans="1:14" ht="13" thickBot="1" x14ac:dyDescent="0.3">
      <c r="A71" s="248"/>
      <c r="B71" s="249"/>
      <c r="C71" s="249"/>
      <c r="D71" s="249"/>
      <c r="E71" s="249"/>
      <c r="F71" s="249"/>
      <c r="G71" s="249"/>
      <c r="H71" s="249"/>
      <c r="I71" s="249"/>
      <c r="J71" s="249"/>
      <c r="K71" s="249"/>
      <c r="L71" s="249"/>
      <c r="M71" s="249"/>
      <c r="N71" s="250"/>
    </row>
  </sheetData>
  <sheetProtection algorithmName="SHA-512" hashValue="mjJXrRnANK6QAxrJ68ac1nkFdcLWcZi+BnovQU1h5jQIFlp5DIpbyjL7HwePxUKIXKYF9g7TrZ73a6LZ8LBgqg==" saltValue="IRoqx46qsH+YeAn+eROQhA==" spinCount="100000" sheet="1" selectLockedCells="1"/>
  <mergeCells count="40">
    <mergeCell ref="C47:F49"/>
    <mergeCell ref="A67:B67"/>
    <mergeCell ref="M66:N66"/>
    <mergeCell ref="I66:J66"/>
    <mergeCell ref="C27:F28"/>
    <mergeCell ref="C30:F31"/>
    <mergeCell ref="A36:F36"/>
    <mergeCell ref="I36:N36"/>
    <mergeCell ref="A62:B62"/>
    <mergeCell ref="C51:F51"/>
    <mergeCell ref="C53:F54"/>
    <mergeCell ref="C56:F58"/>
    <mergeCell ref="A59:F59"/>
    <mergeCell ref="I59:N59"/>
    <mergeCell ref="C61:F61"/>
    <mergeCell ref="C38:F40"/>
    <mergeCell ref="A41:F41"/>
    <mergeCell ref="I41:N41"/>
    <mergeCell ref="C43:F43"/>
    <mergeCell ref="C45:F45"/>
    <mergeCell ref="C19:F23"/>
    <mergeCell ref="C25:F25"/>
    <mergeCell ref="A4:F4"/>
    <mergeCell ref="H7:N7"/>
    <mergeCell ref="A7:F7"/>
    <mergeCell ref="C8:F8"/>
    <mergeCell ref="I8:N8"/>
    <mergeCell ref="A8:A9"/>
    <mergeCell ref="B8:B9"/>
    <mergeCell ref="A11:F11"/>
    <mergeCell ref="I11:N11"/>
    <mergeCell ref="C13:F16"/>
    <mergeCell ref="A17:F17"/>
    <mergeCell ref="I17:N17"/>
    <mergeCell ref="A1:F1"/>
    <mergeCell ref="H1:N1"/>
    <mergeCell ref="A2:F2"/>
    <mergeCell ref="H2:N2"/>
    <mergeCell ref="A3:F3"/>
    <mergeCell ref="H3:N3"/>
  </mergeCells>
  <pageMargins left="0.75" right="0.25" top="0.75" bottom="0.75" header="0.3" footer="0.3"/>
  <pageSetup scale="3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9"/>
  <sheetViews>
    <sheetView zoomScale="120" zoomScaleNormal="120" workbookViewId="0">
      <selection activeCell="C54" sqref="C54"/>
    </sheetView>
  </sheetViews>
  <sheetFormatPr defaultColWidth="9.1796875" defaultRowHeight="12.5" x14ac:dyDescent="0.25"/>
  <cols>
    <col min="1" max="1" width="7.54296875" bestFit="1" customWidth="1"/>
    <col min="2" max="2" width="19.1796875" customWidth="1"/>
    <col min="3" max="3" width="81" customWidth="1"/>
    <col min="4" max="4" width="13.26953125" style="116" bestFit="1" customWidth="1"/>
  </cols>
  <sheetData>
    <row r="1" spans="1:4" ht="18" x14ac:dyDescent="0.35">
      <c r="B1" s="389"/>
      <c r="C1" s="308" t="str">
        <f>'PWP Narrative'!B1</f>
        <v>FY 2027 (July 1, 2026-June 30, 2027)</v>
      </c>
    </row>
    <row r="2" spans="1:4" ht="18" x14ac:dyDescent="0.35">
      <c r="B2" s="389"/>
      <c r="C2" s="308" t="s">
        <v>15</v>
      </c>
    </row>
    <row r="3" spans="1:4" ht="18" x14ac:dyDescent="0.35">
      <c r="B3" s="389"/>
      <c r="C3" s="308" t="s">
        <v>54</v>
      </c>
    </row>
    <row r="4" spans="1:4" ht="18.5" thickBot="1" x14ac:dyDescent="0.4">
      <c r="B4" s="389"/>
      <c r="C4" s="308" t="str">
        <f>'PWP Narrative'!B4</f>
        <v>insert name of Rural Planning Organization</v>
      </c>
    </row>
    <row r="5" spans="1:4" ht="19" thickTop="1" thickBot="1" x14ac:dyDescent="0.3">
      <c r="B5" s="323" t="s">
        <v>364</v>
      </c>
      <c r="C5" s="417" t="str">
        <f>'Q3 Expenditures'!J4</f>
        <v>insert the invoice number here Ex: Q3FY24SPR</v>
      </c>
    </row>
    <row r="6" spans="1:4" ht="19" thickTop="1" thickBot="1" x14ac:dyDescent="0.3">
      <c r="B6" s="323" t="s">
        <v>356</v>
      </c>
      <c r="C6" s="417" t="str">
        <f>'Q3 Expenditures'!J5</f>
        <v>insert WBS number here</v>
      </c>
    </row>
    <row r="7" spans="1:4" ht="19" thickTop="1" thickBot="1" x14ac:dyDescent="0.3">
      <c r="B7" s="323" t="s">
        <v>365</v>
      </c>
      <c r="C7" s="417" t="str">
        <f>'Q3 Expenditures'!J6</f>
        <v>insert PO number here</v>
      </c>
    </row>
    <row r="8" spans="1:4" ht="17" thickTop="1" x14ac:dyDescent="0.35">
      <c r="A8" s="624" t="s">
        <v>2</v>
      </c>
      <c r="B8" s="624"/>
      <c r="C8" s="624"/>
      <c r="D8" s="624"/>
    </row>
    <row r="9" spans="1:4" ht="16.5" x14ac:dyDescent="0.35">
      <c r="A9" s="625" t="s">
        <v>182</v>
      </c>
      <c r="B9" s="625"/>
      <c r="C9" s="625"/>
      <c r="D9" s="58">
        <f>'Q3 Expenditures'!K12</f>
        <v>0</v>
      </c>
    </row>
    <row r="10" spans="1:4" ht="13" x14ac:dyDescent="0.3">
      <c r="A10" s="59" t="s">
        <v>183</v>
      </c>
      <c r="B10" s="59"/>
      <c r="C10" s="60" t="s">
        <v>23</v>
      </c>
      <c r="D10" s="117">
        <f>'Q3 Expenditures'!K13</f>
        <v>0</v>
      </c>
    </row>
    <row r="11" spans="1:4" s="266" customFormat="1" ht="14" x14ac:dyDescent="0.3">
      <c r="A11" s="271"/>
      <c r="B11" s="271"/>
      <c r="C11" s="236"/>
      <c r="D11" s="272"/>
    </row>
    <row r="12" spans="1:4" s="266" customFormat="1" ht="13" x14ac:dyDescent="0.3">
      <c r="A12" s="273" t="s">
        <v>184</v>
      </c>
      <c r="B12" s="273"/>
      <c r="C12" s="274" t="s">
        <v>137</v>
      </c>
      <c r="D12" s="270">
        <f>'Q3 Expenditures'!K14</f>
        <v>0</v>
      </c>
    </row>
    <row r="13" spans="1:4" s="266" customFormat="1" ht="14" x14ac:dyDescent="0.3">
      <c r="C13" s="244"/>
      <c r="D13" s="272"/>
    </row>
    <row r="14" spans="1:4" s="266" customFormat="1" ht="13" x14ac:dyDescent="0.3">
      <c r="A14" s="273" t="s">
        <v>185</v>
      </c>
      <c r="B14" s="273"/>
      <c r="C14" s="274" t="s">
        <v>25</v>
      </c>
      <c r="D14" s="270">
        <f>'Q3 Expenditures'!K15</f>
        <v>0</v>
      </c>
    </row>
    <row r="15" spans="1:4" s="266" customFormat="1" ht="14" x14ac:dyDescent="0.3">
      <c r="C15" s="236"/>
      <c r="D15" s="272"/>
    </row>
    <row r="16" spans="1:4" s="266" customFormat="1" ht="13" x14ac:dyDescent="0.3">
      <c r="A16" s="273" t="s">
        <v>186</v>
      </c>
      <c r="B16" s="273"/>
      <c r="C16" s="63" t="s">
        <v>14</v>
      </c>
      <c r="D16" s="270">
        <f>'Q3 Expenditures'!K16</f>
        <v>0</v>
      </c>
    </row>
    <row r="17" spans="1:4" s="266" customFormat="1" ht="14" x14ac:dyDescent="0.3">
      <c r="C17" s="236"/>
      <c r="D17" s="272"/>
    </row>
    <row r="18" spans="1:4" s="266" customFormat="1" ht="16.5" x14ac:dyDescent="0.35">
      <c r="A18" s="623" t="s">
        <v>4</v>
      </c>
      <c r="B18" s="623"/>
      <c r="C18" s="623"/>
      <c r="D18" s="623"/>
    </row>
    <row r="19" spans="1:4" s="266" customFormat="1" ht="16.5" x14ac:dyDescent="0.35">
      <c r="A19" s="621" t="s">
        <v>187</v>
      </c>
      <c r="B19" s="621"/>
      <c r="C19" s="621"/>
      <c r="D19" s="267">
        <f>'Q3 Expenditures'!K18</f>
        <v>0</v>
      </c>
    </row>
    <row r="20" spans="1:4" s="266" customFormat="1" ht="13" x14ac:dyDescent="0.3">
      <c r="A20" s="273" t="s">
        <v>205</v>
      </c>
      <c r="B20" s="273"/>
      <c r="C20" s="258" t="s">
        <v>6</v>
      </c>
      <c r="D20" s="270">
        <f>'Q3 Expenditures'!K19</f>
        <v>0</v>
      </c>
    </row>
    <row r="21" spans="1:4" s="266" customFormat="1" ht="14" x14ac:dyDescent="0.3">
      <c r="C21" s="239"/>
      <c r="D21" s="272"/>
    </row>
    <row r="22" spans="1:4" s="266" customFormat="1" ht="13" x14ac:dyDescent="0.3">
      <c r="A22" s="273" t="s">
        <v>206</v>
      </c>
      <c r="B22" s="273"/>
      <c r="C22" s="258" t="s">
        <v>7</v>
      </c>
      <c r="D22" s="270">
        <f>'Q3 Expenditures'!K20</f>
        <v>0</v>
      </c>
    </row>
    <row r="23" spans="1:4" s="266" customFormat="1" ht="14" x14ac:dyDescent="0.3">
      <c r="A23" s="279"/>
      <c r="B23" s="279"/>
      <c r="C23" s="239"/>
      <c r="D23" s="272"/>
    </row>
    <row r="24" spans="1:4" s="266" customFormat="1" ht="13" x14ac:dyDescent="0.3">
      <c r="A24" s="273" t="s">
        <v>207</v>
      </c>
      <c r="B24" s="273"/>
      <c r="C24" s="258" t="s">
        <v>8</v>
      </c>
      <c r="D24" s="270">
        <f>'Q3 Expenditures'!K21</f>
        <v>0</v>
      </c>
    </row>
    <row r="25" spans="1:4" s="266" customFormat="1" ht="14" x14ac:dyDescent="0.3">
      <c r="A25" s="279"/>
      <c r="B25" s="279"/>
      <c r="C25" s="238"/>
      <c r="D25" s="272"/>
    </row>
    <row r="26" spans="1:4" s="266" customFormat="1" ht="13" x14ac:dyDescent="0.3">
      <c r="A26" s="273" t="s">
        <v>208</v>
      </c>
      <c r="B26" s="273"/>
      <c r="C26" s="258" t="s">
        <v>9</v>
      </c>
      <c r="D26" s="270">
        <f>'Q3 Expenditures'!K22</f>
        <v>0</v>
      </c>
    </row>
    <row r="27" spans="1:4" s="266" customFormat="1" ht="14" x14ac:dyDescent="0.3">
      <c r="C27" s="238"/>
      <c r="D27" s="272"/>
    </row>
    <row r="28" spans="1:4" s="266" customFormat="1" ht="13" x14ac:dyDescent="0.3">
      <c r="A28" s="268" t="s">
        <v>209</v>
      </c>
      <c r="B28" s="268"/>
      <c r="C28" s="276" t="s">
        <v>10</v>
      </c>
      <c r="D28" s="270">
        <f>'Q3 Expenditures'!K23</f>
        <v>0</v>
      </c>
    </row>
    <row r="29" spans="1:4" s="266" customFormat="1" ht="14" x14ac:dyDescent="0.3">
      <c r="C29" s="238"/>
      <c r="D29" s="272"/>
    </row>
    <row r="30" spans="1:4" s="266" customFormat="1" ht="16.5" x14ac:dyDescent="0.35">
      <c r="A30" s="621" t="s">
        <v>189</v>
      </c>
      <c r="B30" s="621"/>
      <c r="C30" s="621"/>
      <c r="D30" s="267">
        <f>'Q3 Expenditures'!K24</f>
        <v>0</v>
      </c>
    </row>
    <row r="31" spans="1:4" s="266" customFormat="1" ht="13" x14ac:dyDescent="0.3">
      <c r="A31" s="273" t="s">
        <v>210</v>
      </c>
      <c r="B31" s="273"/>
      <c r="C31" s="258" t="s">
        <v>57</v>
      </c>
      <c r="D31" s="270">
        <f>'Q3 Expenditures'!K25</f>
        <v>0</v>
      </c>
    </row>
    <row r="32" spans="1:4" s="266" customFormat="1" ht="14" x14ac:dyDescent="0.3">
      <c r="C32" s="239"/>
      <c r="D32" s="272"/>
    </row>
    <row r="33" spans="1:12" s="266" customFormat="1" ht="16.5" x14ac:dyDescent="0.35">
      <c r="A33" s="621" t="s">
        <v>190</v>
      </c>
      <c r="B33" s="621"/>
      <c r="C33" s="621"/>
      <c r="D33" s="267">
        <f>'Q3 Expenditures'!K26</f>
        <v>0</v>
      </c>
    </row>
    <row r="34" spans="1:12" s="266" customFormat="1" ht="13" x14ac:dyDescent="0.3">
      <c r="A34" s="273" t="s">
        <v>211</v>
      </c>
      <c r="B34" s="273"/>
      <c r="C34" s="258" t="s">
        <v>11</v>
      </c>
      <c r="D34" s="270">
        <f>'Q3 Expenditures'!K27</f>
        <v>0</v>
      </c>
    </row>
    <row r="35" spans="1:12" s="266" customFormat="1" ht="14" x14ac:dyDescent="0.3">
      <c r="C35" s="240"/>
      <c r="D35" s="272"/>
    </row>
    <row r="36" spans="1:12" s="266" customFormat="1" ht="13" x14ac:dyDescent="0.3">
      <c r="A36" s="273" t="s">
        <v>212</v>
      </c>
      <c r="B36" s="273"/>
      <c r="C36" s="258" t="s">
        <v>30</v>
      </c>
      <c r="D36" s="270">
        <f>'Q3 Expenditures'!K28</f>
        <v>0</v>
      </c>
    </row>
    <row r="37" spans="1:12" s="266" customFormat="1" ht="14" x14ac:dyDescent="0.3">
      <c r="C37" s="239"/>
      <c r="D37" s="272"/>
    </row>
    <row r="38" spans="1:12" s="266" customFormat="1" ht="16.5" x14ac:dyDescent="0.35">
      <c r="A38" s="621" t="s">
        <v>191</v>
      </c>
      <c r="B38" s="621"/>
      <c r="C38" s="621"/>
      <c r="D38" s="267">
        <f>'Q3 Expenditures'!K29</f>
        <v>0</v>
      </c>
    </row>
    <row r="39" spans="1:12" s="266" customFormat="1" ht="13" x14ac:dyDescent="0.3">
      <c r="A39" s="277" t="s">
        <v>213</v>
      </c>
      <c r="B39" s="277"/>
      <c r="C39" s="63" t="s">
        <v>27</v>
      </c>
      <c r="D39" s="270">
        <f>'Q3 Expenditures'!K30</f>
        <v>0</v>
      </c>
    </row>
    <row r="40" spans="1:12" s="266" customFormat="1" ht="14" x14ac:dyDescent="0.3">
      <c r="C40" s="239"/>
      <c r="D40" s="272"/>
    </row>
    <row r="41" spans="1:12" s="266" customFormat="1" ht="13" x14ac:dyDescent="0.3">
      <c r="A41" s="273" t="s">
        <v>214</v>
      </c>
      <c r="B41" s="273"/>
      <c r="C41" s="258" t="s">
        <v>179</v>
      </c>
      <c r="D41" s="270">
        <f>'Q3 Expenditures'!K31</f>
        <v>0</v>
      </c>
    </row>
    <row r="42" spans="1:12" s="266" customFormat="1" ht="14" x14ac:dyDescent="0.3">
      <c r="C42" s="239"/>
      <c r="D42" s="272"/>
    </row>
    <row r="43" spans="1:12" s="266" customFormat="1" ht="13" x14ac:dyDescent="0.3">
      <c r="A43" s="273" t="s">
        <v>359</v>
      </c>
      <c r="B43" s="318"/>
      <c r="C43" s="314" t="str">
        <f>'PWP &amp; Amendments'!B32</f>
        <v>Special Study #1 - insert name, if there is a special study</v>
      </c>
      <c r="D43" s="267">
        <f>'Q3 Expenditures'!K32</f>
        <v>0</v>
      </c>
    </row>
    <row r="44" spans="1:12" s="266" customFormat="1" ht="13" x14ac:dyDescent="0.3">
      <c r="A44" s="271"/>
      <c r="B44" s="271"/>
      <c r="C44" s="324"/>
      <c r="D44" s="300"/>
    </row>
    <row r="45" spans="1:12" s="266" customFormat="1" ht="13" x14ac:dyDescent="0.3">
      <c r="A45" s="273" t="s">
        <v>360</v>
      </c>
      <c r="B45" s="318"/>
      <c r="C45" s="314" t="str">
        <f>'PWP &amp; Amendments'!B33</f>
        <v xml:space="preserve"> </v>
      </c>
      <c r="D45" s="267">
        <f>'Q3 Expenditures'!K33</f>
        <v>0</v>
      </c>
    </row>
    <row r="46" spans="1:12" s="266" customFormat="1" ht="13" x14ac:dyDescent="0.3">
      <c r="A46" s="271"/>
      <c r="B46" s="271"/>
      <c r="C46" s="324"/>
      <c r="D46" s="300"/>
      <c r="L46" s="278"/>
    </row>
    <row r="47" spans="1:12" s="266" customFormat="1" ht="16.5" x14ac:dyDescent="0.35">
      <c r="A47" s="623" t="s">
        <v>13</v>
      </c>
      <c r="B47" s="623"/>
      <c r="C47" s="623"/>
      <c r="D47" s="623"/>
      <c r="L47" s="278"/>
    </row>
    <row r="48" spans="1:12" s="266" customFormat="1" ht="16.5" x14ac:dyDescent="0.35">
      <c r="A48" s="621" t="s">
        <v>192</v>
      </c>
      <c r="B48" s="621"/>
      <c r="C48" s="621"/>
      <c r="D48" s="267">
        <f>'Q3 Expenditures'!K37</f>
        <v>0</v>
      </c>
    </row>
    <row r="49" spans="1:4" s="266" customFormat="1" ht="13" x14ac:dyDescent="0.3">
      <c r="A49" s="268" t="s">
        <v>215</v>
      </c>
      <c r="B49" s="268"/>
      <c r="C49" s="276" t="s">
        <v>26</v>
      </c>
      <c r="D49" s="270">
        <f>'Q3 Expenditures'!K38</f>
        <v>0</v>
      </c>
    </row>
    <row r="50" spans="1:4" s="266" customFormat="1" ht="14" x14ac:dyDescent="0.3">
      <c r="C50" s="239"/>
      <c r="D50" s="272"/>
    </row>
    <row r="51" spans="1:4" s="266" customFormat="1" ht="13" x14ac:dyDescent="0.3">
      <c r="A51" s="268" t="s">
        <v>216</v>
      </c>
      <c r="B51" s="268"/>
      <c r="C51" s="276" t="s">
        <v>180</v>
      </c>
      <c r="D51" s="270">
        <f>'Q3 Expenditures'!K39</f>
        <v>0</v>
      </c>
    </row>
    <row r="52" spans="1:4" s="266" customFormat="1" ht="14" x14ac:dyDescent="0.3">
      <c r="C52" s="239"/>
      <c r="D52" s="272"/>
    </row>
    <row r="53" spans="1:4" s="266" customFormat="1" ht="13" x14ac:dyDescent="0.3">
      <c r="A53" s="268" t="s">
        <v>217</v>
      </c>
      <c r="B53" s="268"/>
      <c r="C53" s="276" t="s">
        <v>117</v>
      </c>
      <c r="D53" s="270">
        <f>'Q3 Expenditures'!K40</f>
        <v>0</v>
      </c>
    </row>
    <row r="54" spans="1:4" s="266" customFormat="1" ht="14" x14ac:dyDescent="0.3">
      <c r="C54" s="240"/>
      <c r="D54" s="272"/>
    </row>
    <row r="55" spans="1:4" s="266" customFormat="1" ht="16.5" x14ac:dyDescent="0.35">
      <c r="A55" s="620" t="s">
        <v>118</v>
      </c>
      <c r="B55" s="620"/>
      <c r="C55" s="620"/>
      <c r="D55" s="620"/>
    </row>
    <row r="56" spans="1:4" s="266" customFormat="1" ht="16.5" x14ac:dyDescent="0.35">
      <c r="A56" s="619" t="s">
        <v>204</v>
      </c>
      <c r="B56" s="619"/>
      <c r="C56" s="619"/>
      <c r="D56" s="267">
        <f>'Q3 Expenditures'!K42</f>
        <v>0</v>
      </c>
    </row>
    <row r="57" spans="1:4" s="266" customFormat="1" ht="13" x14ac:dyDescent="0.3">
      <c r="A57" s="268" t="s">
        <v>218</v>
      </c>
      <c r="B57" s="268"/>
      <c r="C57" s="276" t="s">
        <v>136</v>
      </c>
      <c r="D57" s="270">
        <f>'Q3 Expenditures'!K43</f>
        <v>0</v>
      </c>
    </row>
    <row r="58" spans="1:4" s="266" customFormat="1" ht="14" x14ac:dyDescent="0.3">
      <c r="C58" s="238"/>
      <c r="D58" s="272"/>
    </row>
    <row r="59" spans="1:4" s="266" customFormat="1" ht="16.5" x14ac:dyDescent="0.35">
      <c r="A59" s="619" t="s">
        <v>203</v>
      </c>
      <c r="B59" s="619"/>
      <c r="C59" s="619"/>
      <c r="D59" s="267">
        <f>'Q3 Expenditures'!K44</f>
        <v>0</v>
      </c>
    </row>
    <row r="60" spans="1:4" s="266" customFormat="1" ht="13" x14ac:dyDescent="0.3">
      <c r="A60" s="268" t="s">
        <v>168</v>
      </c>
      <c r="B60" s="268"/>
      <c r="C60" s="276" t="s">
        <v>134</v>
      </c>
      <c r="D60" s="270">
        <f>'Q3 Expenditures'!K45</f>
        <v>0</v>
      </c>
    </row>
    <row r="61" spans="1:4" s="266" customFormat="1" ht="14" x14ac:dyDescent="0.3">
      <c r="C61" s="238"/>
      <c r="D61" s="272"/>
    </row>
    <row r="62" spans="1:4" s="266" customFormat="1" ht="16.5" x14ac:dyDescent="0.35">
      <c r="A62" s="619" t="s">
        <v>202</v>
      </c>
      <c r="B62" s="619"/>
      <c r="C62" s="619"/>
      <c r="D62" s="267">
        <f>'Q3 Expenditures'!K46</f>
        <v>0</v>
      </c>
    </row>
    <row r="63" spans="1:4" s="266" customFormat="1" ht="13" x14ac:dyDescent="0.3">
      <c r="A63" s="268" t="s">
        <v>219</v>
      </c>
      <c r="B63" s="268"/>
      <c r="C63" s="276" t="s">
        <v>142</v>
      </c>
      <c r="D63" s="270">
        <f>'Q3 Expenditures'!K47</f>
        <v>0</v>
      </c>
    </row>
    <row r="64" spans="1:4" s="266" customFormat="1" ht="16.5" x14ac:dyDescent="0.35">
      <c r="A64" s="280"/>
      <c r="B64" s="280"/>
      <c r="C64" s="238"/>
      <c r="D64" s="272"/>
    </row>
    <row r="65" spans="1:4" s="266" customFormat="1" ht="13" x14ac:dyDescent="0.3">
      <c r="A65" s="268" t="s">
        <v>220</v>
      </c>
      <c r="B65" s="268"/>
      <c r="C65" s="276" t="s">
        <v>139</v>
      </c>
      <c r="D65" s="270">
        <f>'Q3 Expenditures'!K48</f>
        <v>0</v>
      </c>
    </row>
    <row r="66" spans="1:4" s="266" customFormat="1" ht="16.5" x14ac:dyDescent="0.35">
      <c r="A66" s="280"/>
      <c r="B66" s="280"/>
      <c r="C66" s="238"/>
      <c r="D66" s="272"/>
    </row>
    <row r="67" spans="1:4" s="266" customFormat="1" ht="13" x14ac:dyDescent="0.3">
      <c r="A67" s="268" t="s">
        <v>221</v>
      </c>
      <c r="B67" s="268"/>
      <c r="C67" s="276" t="s">
        <v>141</v>
      </c>
      <c r="D67" s="270">
        <f>'Q3 Expenditures'!K49</f>
        <v>0</v>
      </c>
    </row>
    <row r="68" spans="1:4" s="266" customFormat="1" ht="16.5" x14ac:dyDescent="0.35">
      <c r="A68" s="280"/>
      <c r="B68" s="280"/>
      <c r="C68" s="238"/>
      <c r="D68" s="272"/>
    </row>
    <row r="69" spans="1:4" s="266" customFormat="1" ht="16.5" x14ac:dyDescent="0.35">
      <c r="A69" s="619" t="s">
        <v>201</v>
      </c>
      <c r="B69" s="619"/>
      <c r="C69" s="619"/>
      <c r="D69" s="267">
        <f>'Q3 Expenditures'!K50</f>
        <v>0</v>
      </c>
    </row>
    <row r="70" spans="1:4" s="266" customFormat="1" ht="13" x14ac:dyDescent="0.3">
      <c r="A70" s="268" t="s">
        <v>222</v>
      </c>
      <c r="B70" s="268"/>
      <c r="C70" s="276" t="s">
        <v>135</v>
      </c>
      <c r="D70" s="270">
        <f>'Q3 Expenditures'!K51</f>
        <v>0</v>
      </c>
    </row>
    <row r="71" spans="1:4" s="266" customFormat="1" ht="16.5" x14ac:dyDescent="0.35">
      <c r="A71" s="280"/>
      <c r="B71" s="280"/>
      <c r="C71" s="238"/>
      <c r="D71" s="272"/>
    </row>
    <row r="72" spans="1:4" s="266" customFormat="1" ht="16.5" x14ac:dyDescent="0.35">
      <c r="A72" s="619" t="s">
        <v>200</v>
      </c>
      <c r="B72" s="619"/>
      <c r="C72" s="619"/>
      <c r="D72" s="267">
        <f>'Q3 Expenditures'!K52</f>
        <v>0</v>
      </c>
    </row>
    <row r="73" spans="1:4" s="266" customFormat="1" ht="13" x14ac:dyDescent="0.3">
      <c r="A73" s="268" t="s">
        <v>223</v>
      </c>
      <c r="B73" s="268"/>
      <c r="C73" s="276" t="s">
        <v>143</v>
      </c>
      <c r="D73" s="270">
        <f>'Q3 Expenditures'!K53</f>
        <v>0</v>
      </c>
    </row>
    <row r="74" spans="1:4" s="266" customFormat="1" ht="16.5" x14ac:dyDescent="0.35">
      <c r="A74" s="280"/>
      <c r="B74" s="280"/>
      <c r="C74" s="238"/>
      <c r="D74" s="272"/>
    </row>
    <row r="75" spans="1:4" s="266" customFormat="1" ht="13" x14ac:dyDescent="0.3">
      <c r="A75" s="268" t="s">
        <v>224</v>
      </c>
      <c r="B75" s="268"/>
      <c r="C75" s="276" t="s">
        <v>181</v>
      </c>
      <c r="D75" s="270">
        <f>'Q3 Expenditures'!K54</f>
        <v>0</v>
      </c>
    </row>
    <row r="76" spans="1:4" s="266" customFormat="1" ht="16.5" x14ac:dyDescent="0.35">
      <c r="A76" s="280"/>
      <c r="B76" s="280"/>
      <c r="C76" s="243"/>
      <c r="D76" s="272"/>
    </row>
    <row r="77" spans="1:4" s="266" customFormat="1" ht="16.5" x14ac:dyDescent="0.35">
      <c r="A77" s="619" t="s">
        <v>199</v>
      </c>
      <c r="B77" s="619"/>
      <c r="C77" s="619"/>
      <c r="D77" s="267">
        <f>'Q3 Expenditures'!K55</f>
        <v>0</v>
      </c>
    </row>
    <row r="78" spans="1:4" s="266" customFormat="1" ht="13" x14ac:dyDescent="0.3">
      <c r="A78" s="268" t="s">
        <v>225</v>
      </c>
      <c r="B78" s="268"/>
      <c r="C78" s="276" t="s">
        <v>149</v>
      </c>
      <c r="D78" s="270">
        <f>'Q3 Expenditures'!K56</f>
        <v>0</v>
      </c>
    </row>
    <row r="79" spans="1:4" s="266" customFormat="1" ht="16.5" x14ac:dyDescent="0.35">
      <c r="A79" s="280"/>
      <c r="B79" s="280"/>
      <c r="C79" s="238"/>
      <c r="D79" s="272"/>
    </row>
    <row r="80" spans="1:4" s="266" customFormat="1" ht="13" x14ac:dyDescent="0.3">
      <c r="A80" s="268" t="s">
        <v>226</v>
      </c>
      <c r="B80" s="268"/>
      <c r="C80" s="276" t="s">
        <v>147</v>
      </c>
      <c r="D80" s="270">
        <f>'Q3 Expenditures'!K57</f>
        <v>0</v>
      </c>
    </row>
    <row r="81" spans="1:4" s="266" customFormat="1" ht="16.5" x14ac:dyDescent="0.35">
      <c r="A81" s="280"/>
      <c r="B81" s="280"/>
      <c r="C81" s="238"/>
      <c r="D81" s="272"/>
    </row>
    <row r="82" spans="1:4" s="266" customFormat="1" ht="13" x14ac:dyDescent="0.3">
      <c r="A82" s="268" t="s">
        <v>227</v>
      </c>
      <c r="B82" s="268"/>
      <c r="C82" s="276" t="s">
        <v>148</v>
      </c>
      <c r="D82" s="270">
        <f>'Q3 Expenditures'!K58</f>
        <v>0</v>
      </c>
    </row>
    <row r="83" spans="1:4" s="266" customFormat="1" ht="16.5" x14ac:dyDescent="0.35">
      <c r="A83" s="280"/>
      <c r="B83" s="280"/>
      <c r="C83" s="238"/>
      <c r="D83" s="272"/>
    </row>
    <row r="84" spans="1:4" s="266" customFormat="1" ht="16.5" x14ac:dyDescent="0.35">
      <c r="A84" s="620" t="s">
        <v>119</v>
      </c>
      <c r="B84" s="620"/>
      <c r="C84" s="620"/>
      <c r="D84" s="620"/>
    </row>
    <row r="85" spans="1:4" s="266" customFormat="1" ht="16.5" x14ac:dyDescent="0.35">
      <c r="A85" s="621" t="s">
        <v>349</v>
      </c>
      <c r="B85" s="621"/>
      <c r="C85" s="621"/>
      <c r="D85" s="267">
        <f>'Q3 Expenditures'!K60</f>
        <v>0</v>
      </c>
    </row>
    <row r="86" spans="1:4" s="266" customFormat="1" ht="13" x14ac:dyDescent="0.3">
      <c r="A86" s="273" t="s">
        <v>228</v>
      </c>
      <c r="B86" s="273"/>
      <c r="C86" s="258" t="s">
        <v>113</v>
      </c>
      <c r="D86" s="270">
        <f>'Q3 Expenditures'!K61</f>
        <v>0</v>
      </c>
    </row>
    <row r="87" spans="1:4" s="266" customFormat="1" ht="14" x14ac:dyDescent="0.3">
      <c r="A87" s="275"/>
      <c r="B87" s="275"/>
      <c r="C87" s="238"/>
      <c r="D87" s="272"/>
    </row>
    <row r="88" spans="1:4" ht="16.5" x14ac:dyDescent="0.35">
      <c r="A88" s="622" t="s">
        <v>350</v>
      </c>
      <c r="B88" s="622"/>
      <c r="C88" s="622"/>
      <c r="D88" s="118">
        <f>'Q3 Expenditures'!K62</f>
        <v>0</v>
      </c>
    </row>
    <row r="89" spans="1:4" ht="16.5" x14ac:dyDescent="0.35">
      <c r="A89" s="68"/>
      <c r="B89" s="68"/>
      <c r="C89" s="68"/>
      <c r="D89" s="253"/>
    </row>
  </sheetData>
  <sheetProtection algorithmName="SHA-512" hashValue="LRQk4UyWCwcWKOSQQhwRazo5XZ+KR/qrvzn8l7bphZkxON3bV/jbpvkfBGaCaGi3fwf47aodSb+0FmfVCnMrxA==" saltValue="BTmSJGLjQU+xmmglpD3BIQ==" spinCount="100000" sheet="1" selectLockedCells="1"/>
  <mergeCells count="19">
    <mergeCell ref="A88:C88"/>
    <mergeCell ref="A62:C62"/>
    <mergeCell ref="A69:C69"/>
    <mergeCell ref="A72:C72"/>
    <mergeCell ref="A77:C77"/>
    <mergeCell ref="A84:D84"/>
    <mergeCell ref="A85:C85"/>
    <mergeCell ref="A59:C59"/>
    <mergeCell ref="A8:D8"/>
    <mergeCell ref="A9:C9"/>
    <mergeCell ref="A18:D18"/>
    <mergeCell ref="A19:C19"/>
    <mergeCell ref="A30:C30"/>
    <mergeCell ref="A33:C33"/>
    <mergeCell ref="A38:C38"/>
    <mergeCell ref="A47:D47"/>
    <mergeCell ref="A48:C48"/>
    <mergeCell ref="A55:D55"/>
    <mergeCell ref="A56:C56"/>
  </mergeCells>
  <pageMargins left="0.25" right="0.25" top="0.5" bottom="0.5" header="0.3" footer="0.3"/>
  <pageSetup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ef604a7-ebc4-47af-96e9-7f1ad444f50a"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dlc_DocIdPersistId xmlns="16f00c2e-ac5c-418b-9f13-a0771dbd417d">true</_dlc_DocIdPersistId>
    <_dlc_DocId xmlns="16f00c2e-ac5c-418b-9f13-a0771dbd417d">CONNECTSITE-1237-336</_dlc_DocId>
    <_dlc_DocIdUrl xmlns="16f00c2e-ac5c-418b-9f13-a0771dbd417d">
      <Url>https://connect.ncdot.gov/site/TBP-Plan-Grants/_layouts/15/DocIdRedir.aspx?ID=CONNECTSITE-1237-336</Url>
      <Description>CONNECTSITE-1237-336</Description>
    </_dlc_DocIdUrl>
    <Sub_x002d_Section xmlns="dc84c08f-1bc0-4649-9ea5-8316f0399512">Draft document under review – 2025 RPO Manual</Sub_x002d_Section>
    <Manual_x0020_Name xmlns="dc84c08f-1bc0-4649-9ea5-8316f0399512">
      <Value>RPO Administration</Value>
    </Manual_x0020_Name>
    <URL xmlns="http://schemas.microsoft.com/sharepoint/v3">
      <Url xsi:nil="true"/>
      <Description xsi:nil="true"/>
    </URL>
    <Document_x0020_Type xmlns="dc84c08f-1bc0-4649-9ea5-8316f0399512">Resource</Document_x0020_Type>
    <Procedure xmlns="dc84c08f-1bc0-4649-9ea5-8316f0399512">Draft document under review – 2025 RPO Manual</Procedur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29F464CB2758A49BE763585BBE2A5D5" ma:contentTypeVersion="17" ma:contentTypeDescription="Create a new document." ma:contentTypeScope="" ma:versionID="79eee29fec3f600b8138bf87aeec8cec">
  <xsd:schema xmlns:xsd="http://www.w3.org/2001/XMLSchema" xmlns:xs="http://www.w3.org/2001/XMLSchema" xmlns:p="http://schemas.microsoft.com/office/2006/metadata/properties" xmlns:ns1="http://schemas.microsoft.com/sharepoint/v3" xmlns:ns2="dc84c08f-1bc0-4649-9ea5-8316f0399512" xmlns:ns3="16f00c2e-ac5c-418b-9f13-a0771dbd417d" targetNamespace="http://schemas.microsoft.com/office/2006/metadata/properties" ma:root="true" ma:fieldsID="924c16503c24fd194d226bfced8d7e02" ns1:_="" ns2:_="" ns3:_="">
    <xsd:import namespace="http://schemas.microsoft.com/sharepoint/v3"/>
    <xsd:import namespace="dc84c08f-1bc0-4649-9ea5-8316f0399512"/>
    <xsd:import namespace="16f00c2e-ac5c-418b-9f13-a0771dbd417d"/>
    <xsd:element name="properties">
      <xsd:complexType>
        <xsd:sequence>
          <xsd:element name="documentManagement">
            <xsd:complexType>
              <xsd:all>
                <xsd:element ref="ns2:Manual_x0020_Name" minOccurs="0"/>
                <xsd:element ref="ns2:Procedure" minOccurs="0"/>
                <xsd:element ref="ns2:Sub_x002d_Section" minOccurs="0"/>
                <xsd:element ref="ns2:Document_x0020_Type" minOccurs="0"/>
                <xsd:element ref="ns3:_dlc_DocId" minOccurs="0"/>
                <xsd:element ref="ns3:_dlc_DocIdUrl" minOccurs="0"/>
                <xsd:element ref="ns3:_dlc_DocIdPersistId" minOccurs="0"/>
                <xsd:element ref="ns1: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6"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c84c08f-1bc0-4649-9ea5-8316f0399512" elementFormDefault="qualified">
    <xsd:import namespace="http://schemas.microsoft.com/office/2006/documentManagement/types"/>
    <xsd:import namespace="http://schemas.microsoft.com/office/infopath/2007/PartnerControls"/>
    <xsd:element name="Manual_x0020_Name" ma:index="2" nillable="true" ma:displayName="Manual Name" ma:internalName="Manual_x0020_Name">
      <xsd:complexType>
        <xsd:complexContent>
          <xsd:extension base="dms:MultiChoice">
            <xsd:sequence>
              <xsd:element name="Value" maxOccurs="unbounded" minOccurs="0" nillable="true">
                <xsd:simpleType>
                  <xsd:restriction base="dms:Choice">
                    <xsd:enumeration value="Administrative Processes"/>
                    <xsd:enumeration value="Air Quality"/>
                    <xsd:enumeration value="Contract Administration"/>
                    <xsd:enumeration value="CTP"/>
                    <xsd:enumeration value="Functional Classification"/>
                    <xsd:enumeration value="Miscellaneous"/>
                    <xsd:enumeration value="Modeling"/>
                    <xsd:enumeration value="MPO Administration"/>
                    <xsd:enumeration value="RPO Administration"/>
                    <xsd:enumeration value="Scoping Assistance"/>
                    <xsd:enumeration value="Traffic Forecasting"/>
                  </xsd:restriction>
                </xsd:simpleType>
              </xsd:element>
            </xsd:sequence>
          </xsd:extension>
        </xsd:complexContent>
      </xsd:complexType>
    </xsd:element>
    <xsd:element name="Procedure" ma:index="3" nillable="true" ma:displayName="Procedure" ma:internalName="Procedure">
      <xsd:simpleType>
        <xsd:restriction base="dms:Text">
          <xsd:maxLength value="255"/>
        </xsd:restriction>
      </xsd:simpleType>
    </xsd:element>
    <xsd:element name="Sub_x002d_Section" ma:index="4" nillable="true" ma:displayName="Sub-Section" ma:internalName="Sub_x002d_Section">
      <xsd:simpleType>
        <xsd:restriction base="dms:Text">
          <xsd:maxLength value="255"/>
        </xsd:restriction>
      </xsd:simpleType>
    </xsd:element>
    <xsd:element name="Document_x0020_Type" ma:index="5" nillable="true" ma:displayName="Document Type" ma:format="Dropdown" ma:internalName="Document_x0020_Type">
      <xsd:simpleType>
        <xsd:restriction base="dms:Choice">
          <xsd:enumeration value="Procedure"/>
          <xsd:enumeration value="Resource"/>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E2E5D4A4-2EAC-4A73-AD9B-ED903C25D3AB}"/>
</file>

<file path=customXml/itemProps2.xml><?xml version="1.0" encoding="utf-8"?>
<ds:datastoreItem xmlns:ds="http://schemas.openxmlformats.org/officeDocument/2006/customXml" ds:itemID="{9C6CF36A-8681-4379-8267-6DC278929240}">
  <ds:schemaRefs>
    <ds:schemaRef ds:uri="233d8e94-4043-48c7-a349-8d1fc7c2f1d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b0ec71b-2faf-492f-81fb-fac6388914b8"/>
    <ds:schemaRef ds:uri="http://www.w3.org/XML/1998/namespace"/>
    <ds:schemaRef ds:uri="http://purl.org/dc/dcmitype/"/>
  </ds:schemaRefs>
</ds:datastoreItem>
</file>

<file path=customXml/itemProps3.xml><?xml version="1.0" encoding="utf-8"?>
<ds:datastoreItem xmlns:ds="http://schemas.openxmlformats.org/officeDocument/2006/customXml" ds:itemID="{3A720704-071E-45B0-8651-2150F0730FC6}">
  <ds:schemaRefs>
    <ds:schemaRef ds:uri="http://schemas.microsoft.com/sharepoint/v3/contenttype/forms"/>
  </ds:schemaRefs>
</ds:datastoreItem>
</file>

<file path=customXml/itemProps4.xml><?xml version="1.0" encoding="utf-8"?>
<ds:datastoreItem xmlns:ds="http://schemas.openxmlformats.org/officeDocument/2006/customXml" ds:itemID="{492B7BEA-38EE-48E6-A272-1CF2BC1A3B52}"/>
</file>

<file path=customXml/itemProps5.xml><?xml version="1.0" encoding="utf-8"?>
<ds:datastoreItem xmlns:ds="http://schemas.openxmlformats.org/officeDocument/2006/customXml" ds:itemID="{FF8B3BE8-8564-4887-AA79-7D9C2691DD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PWP &amp; Amendments</vt:lpstr>
      <vt:lpstr>continuing studies prior FY</vt:lpstr>
      <vt:lpstr>PWP Narrative</vt:lpstr>
      <vt:lpstr>Q1 Expenditures</vt:lpstr>
      <vt:lpstr>Q1 Narrative</vt:lpstr>
      <vt:lpstr>Q2 Expenditures</vt:lpstr>
      <vt:lpstr>Q2 Narrative</vt:lpstr>
      <vt:lpstr>Q3 Expenditures</vt:lpstr>
      <vt:lpstr>Q3 Narrative</vt:lpstr>
      <vt:lpstr>Q4 Expenditures</vt:lpstr>
      <vt:lpstr>Q4 Narrative</vt:lpstr>
      <vt:lpstr>Yearly Narrative</vt:lpstr>
      <vt:lpstr>Inv5</vt:lpstr>
      <vt:lpstr>Inv6</vt:lpstr>
      <vt:lpstr>Inv7</vt:lpstr>
      <vt:lpstr>Reference</vt:lpstr>
      <vt:lpstr>Drop Down Functions</vt:lpstr>
      <vt:lpstr>'continuing studies prior FY'!Print_Area</vt:lpstr>
      <vt:lpstr>'Inv5'!Print_Area</vt:lpstr>
      <vt:lpstr>'Inv6'!Print_Area</vt:lpstr>
      <vt:lpstr>'Inv7'!Print_Area</vt:lpstr>
      <vt:lpstr>'PWP &amp; Amendments'!Print_Area</vt:lpstr>
      <vt:lpstr>'PWP Narrative'!Print_Area</vt:lpstr>
      <vt:lpstr>'Q1 Expenditures'!Print_Area</vt:lpstr>
      <vt:lpstr>'Q1 Narrative'!Print_Area</vt:lpstr>
      <vt:lpstr>'Q2 Expenditures'!Print_Area</vt:lpstr>
      <vt:lpstr>'Q3 Expenditures'!Print_Area</vt:lpstr>
      <vt:lpstr>'Q4 Expenditures'!Print_Area</vt:lpstr>
      <vt:lpstr>'Q4 Narrative'!Print_Area</vt:lpstr>
      <vt:lpstr>'Yearly Narrative'!Print_Area</vt:lpstr>
      <vt:lpstr>'PWP Narrative'!Print_Titles</vt:lpstr>
      <vt:lpstr>'Q1 Narrative'!Print_Titles</vt:lpstr>
      <vt:lpstr>'Q2 Narrative'!Print_Titles</vt:lpstr>
      <vt:lpstr>'Q3 Narrative'!Print_Titles</vt:lpstr>
      <vt:lpstr>'Q4 Narrative'!Print_Titles</vt:lpstr>
      <vt:lpstr>'Yearly Narrative'!Print_Titles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2nd Qtr</dc:title>
  <dc:subject>PWP funding source</dc:subject>
  <dc:creator>NCDOT</dc:creator>
  <cp:keywords>section 8</cp:keywords>
  <dc:description>codes that match up with prospectus codes for rpo use</dc:description>
  <cp:lastModifiedBy>Connolly, Christopher M</cp:lastModifiedBy>
  <cp:lastPrinted>2025-01-27T15:47:41Z</cp:lastPrinted>
  <dcterms:created xsi:type="dcterms:W3CDTF">1997-10-06T20:52:15Z</dcterms:created>
  <dcterms:modified xsi:type="dcterms:W3CDTF">2026-04-30T15:07:51Z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0x010100829F464CB2758A49BE763585BBE2A5D5</vt:lpwstr>
  </property>
  <property fmtid="{D5CDD505-2E9C-101B-9397-08002B2CF9AE}" pid="3" name="_dlc_DocIdItemGuid">
    <vt:lpwstr>559ef069-1ff9-4252-8c8e-4ff4e933b3ce</vt:lpwstr>
  </property>
  <property fmtid="{D5CDD505-2E9C-101B-9397-08002B2CF9AE}" pid="4" name="MSIP_Label_defa4170-0d19-0005-0004-bc88714345d2_Enabled">
    <vt:lpwstr>true</vt:lpwstr>
  </property>
  <property fmtid="{D5CDD505-2E9C-101B-9397-08002B2CF9AE}" pid="5" name="MSIP_Label_defa4170-0d19-0005-0004-bc88714345d2_SetDate">
    <vt:lpwstr>2024-10-22T19:15:50Z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357067bc-86f4-45ce-8f29-28400e5431e0</vt:lpwstr>
  </property>
  <property fmtid="{D5CDD505-2E9C-101B-9397-08002B2CF9AE}" pid="9" name="MSIP_Label_defa4170-0d19-0005-0004-bc88714345d2_ActionId">
    <vt:lpwstr>b0960448-5cf1-4aa6-af06-8adcc3df8e84</vt:lpwstr>
  </property>
  <property fmtid="{D5CDD505-2E9C-101B-9397-08002B2CF9AE}" pid="10" name="MSIP_Label_defa4170-0d19-0005-0004-bc88714345d2_ContentBits">
    <vt:lpwstr>0</vt:lpwstr>
  </property>
  <property fmtid="{D5CDD505-2E9C-101B-9397-08002B2CF9AE}" pid="11" name="Folder_Number">
    <vt:lpwstr/>
  </property>
  <property fmtid="{D5CDD505-2E9C-101B-9397-08002B2CF9AE}" pid="12" name="Folder_Code">
    <vt:lpwstr/>
  </property>
  <property fmtid="{D5CDD505-2E9C-101B-9397-08002B2CF9AE}" pid="13" name="Folder_Name">
    <vt:lpwstr/>
  </property>
  <property fmtid="{D5CDD505-2E9C-101B-9397-08002B2CF9AE}" pid="14" name="Folder_Description">
    <vt:lpwstr/>
  </property>
  <property fmtid="{D5CDD505-2E9C-101B-9397-08002B2CF9AE}" pid="15" name="/Folder_Name/">
    <vt:lpwstr/>
  </property>
  <property fmtid="{D5CDD505-2E9C-101B-9397-08002B2CF9AE}" pid="16" name="/Folder_Description/">
    <vt:lpwstr/>
  </property>
  <property fmtid="{D5CDD505-2E9C-101B-9397-08002B2CF9AE}" pid="17" name="Folder_Version">
    <vt:lpwstr/>
  </property>
  <property fmtid="{D5CDD505-2E9C-101B-9397-08002B2CF9AE}" pid="18" name="Folder_VersionSeq">
    <vt:lpwstr/>
  </property>
  <property fmtid="{D5CDD505-2E9C-101B-9397-08002B2CF9AE}" pid="19" name="Folder_Manager">
    <vt:lpwstr/>
  </property>
  <property fmtid="{D5CDD505-2E9C-101B-9397-08002B2CF9AE}" pid="20" name="Folder_ManagerDesc">
    <vt:lpwstr/>
  </property>
  <property fmtid="{D5CDD505-2E9C-101B-9397-08002B2CF9AE}" pid="21" name="Folder_Storage">
    <vt:lpwstr/>
  </property>
  <property fmtid="{D5CDD505-2E9C-101B-9397-08002B2CF9AE}" pid="22" name="Folder_StorageDesc">
    <vt:lpwstr/>
  </property>
  <property fmtid="{D5CDD505-2E9C-101B-9397-08002B2CF9AE}" pid="23" name="Folder_Creator">
    <vt:lpwstr/>
  </property>
  <property fmtid="{D5CDD505-2E9C-101B-9397-08002B2CF9AE}" pid="24" name="Folder_CreatorDesc">
    <vt:lpwstr/>
  </property>
  <property fmtid="{D5CDD505-2E9C-101B-9397-08002B2CF9AE}" pid="25" name="Folder_CreateDate">
    <vt:lpwstr/>
  </property>
  <property fmtid="{D5CDD505-2E9C-101B-9397-08002B2CF9AE}" pid="26" name="Folder_Updater">
    <vt:lpwstr/>
  </property>
  <property fmtid="{D5CDD505-2E9C-101B-9397-08002B2CF9AE}" pid="27" name="Folder_UpdaterDesc">
    <vt:lpwstr/>
  </property>
  <property fmtid="{D5CDD505-2E9C-101B-9397-08002B2CF9AE}" pid="28" name="Folder_UpdateDate">
    <vt:lpwstr/>
  </property>
  <property fmtid="{D5CDD505-2E9C-101B-9397-08002B2CF9AE}" pid="29" name="Document_Number">
    <vt:lpwstr/>
  </property>
  <property fmtid="{D5CDD505-2E9C-101B-9397-08002B2CF9AE}" pid="30" name="Document_Name">
    <vt:lpwstr/>
  </property>
  <property fmtid="{D5CDD505-2E9C-101B-9397-08002B2CF9AE}" pid="31" name="Document_FileName">
    <vt:lpwstr/>
  </property>
  <property fmtid="{D5CDD505-2E9C-101B-9397-08002B2CF9AE}" pid="32" name="Document_Version">
    <vt:lpwstr/>
  </property>
  <property fmtid="{D5CDD505-2E9C-101B-9397-08002B2CF9AE}" pid="33" name="Document_VersionSeq">
    <vt:lpwstr/>
  </property>
  <property fmtid="{D5CDD505-2E9C-101B-9397-08002B2CF9AE}" pid="34" name="Document_Creator">
    <vt:lpwstr/>
  </property>
  <property fmtid="{D5CDD505-2E9C-101B-9397-08002B2CF9AE}" pid="35" name="Document_CreatorDesc">
    <vt:lpwstr/>
  </property>
  <property fmtid="{D5CDD505-2E9C-101B-9397-08002B2CF9AE}" pid="36" name="Document_CreateDate">
    <vt:lpwstr/>
  </property>
  <property fmtid="{D5CDD505-2E9C-101B-9397-08002B2CF9AE}" pid="37" name="Document_Updater">
    <vt:lpwstr/>
  </property>
  <property fmtid="{D5CDD505-2E9C-101B-9397-08002B2CF9AE}" pid="38" name="Document_UpdaterDesc">
    <vt:lpwstr/>
  </property>
  <property fmtid="{D5CDD505-2E9C-101B-9397-08002B2CF9AE}" pid="39" name="Document_UpdateDate">
    <vt:lpwstr/>
  </property>
  <property fmtid="{D5CDD505-2E9C-101B-9397-08002B2CF9AE}" pid="40" name="Document_Size">
    <vt:lpwstr/>
  </property>
  <property fmtid="{D5CDD505-2E9C-101B-9397-08002B2CF9AE}" pid="41" name="Document_Storage">
    <vt:lpwstr/>
  </property>
  <property fmtid="{D5CDD505-2E9C-101B-9397-08002B2CF9AE}" pid="42" name="Document_StorageDesc">
    <vt:lpwstr/>
  </property>
  <property fmtid="{D5CDD505-2E9C-101B-9397-08002B2CF9AE}" pid="43" name="Document_Department">
    <vt:lpwstr/>
  </property>
  <property fmtid="{D5CDD505-2E9C-101B-9397-08002B2CF9AE}" pid="44" name="Document_DepartmentDesc">
    <vt:lpwstr/>
  </property>
  <property fmtid="{D5CDD505-2E9C-101B-9397-08002B2CF9AE}" pid="45" name="Order">
    <vt:r8>74800</vt:r8>
  </property>
</Properties>
</file>