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285" activeTab="0"/>
  </bookViews>
  <sheets>
    <sheet name="Dewatering Basin Design" sheetId="1" r:id="rId1"/>
    <sheet name="Detail Drawing" sheetId="2" r:id="rId2"/>
    <sheet name="Revisions" sheetId="3" r:id="rId3"/>
  </sheets>
  <definedNames>
    <definedName name="EC_Design_Spreadsheet_Revision_Feb07_Required_Storage_List">#REF!</definedName>
    <definedName name="_xlnm.Print_Area" localSheetId="0">'Dewatering Basin Design'!$A$1:$H$46</definedName>
  </definedNames>
  <calcPr fullCalcOnLoad="1"/>
</workbook>
</file>

<file path=xl/comments1.xml><?xml version="1.0" encoding="utf-8"?>
<comments xmlns="http://schemas.openxmlformats.org/spreadsheetml/2006/main">
  <authors>
    <author>ablankenship</author>
  </authors>
  <commentList>
    <comment ref="A28" authorId="0">
      <text>
        <r>
          <rPr>
            <b/>
            <sz val="8"/>
            <rFont val="Tahoma"/>
            <family val="0"/>
          </rPr>
          <t>Adjust as needed so that the Storage is verified below.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Detail Drawing shows 3.5' maximum height of the earthen berm. Taking the 0.5' required freeboard, the maximum design height can only be 3'.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<sst xmlns="http://schemas.openxmlformats.org/spreadsheetml/2006/main" count="50" uniqueCount="46">
  <si>
    <r>
      <t>ft</t>
    </r>
    <r>
      <rPr>
        <vertAlign val="superscript"/>
        <sz val="10"/>
        <rFont val="Arial"/>
        <family val="2"/>
      </rPr>
      <t>3</t>
    </r>
  </si>
  <si>
    <r>
      <t>Verify Storage 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</si>
  <si>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3:1 (L:W)</t>
  </si>
  <si>
    <t>OPTIONS</t>
  </si>
  <si>
    <t>2:1 (L:W)</t>
  </si>
  <si>
    <t>Dewatering Basin Design</t>
  </si>
  <si>
    <t>STEP 1: Input required variables</t>
  </si>
  <si>
    <t>Pump Rate:</t>
  </si>
  <si>
    <t>GPM</t>
  </si>
  <si>
    <t>Retention Time:</t>
  </si>
  <si>
    <t>hours</t>
  </si>
  <si>
    <t>Required Volume:</t>
  </si>
  <si>
    <t>STEP 2: Design of the Dewatering Basin</t>
  </si>
  <si>
    <t>*items in red are inputs</t>
  </si>
  <si>
    <t>Final Required Volume:</t>
  </si>
  <si>
    <t>Proposed Basin Side Slopes:</t>
  </si>
  <si>
    <t>Suggested Top Width (ft):</t>
  </si>
  <si>
    <t>Suggested Top Length (ft):</t>
  </si>
  <si>
    <t>Final Design Top Width (ft):</t>
  </si>
  <si>
    <t>Final Design Top Length (ft):</t>
  </si>
  <si>
    <t>Final Design Depth (ft):</t>
  </si>
  <si>
    <r>
      <t xml:space="preserve">:1 side slopes   </t>
    </r>
    <r>
      <rPr>
        <b/>
        <sz val="10"/>
        <color indexed="48"/>
        <rFont val="Arial"/>
        <family val="2"/>
      </rPr>
      <t>*must be at least 1.5:1 or flatter</t>
    </r>
  </si>
  <si>
    <t>Design Depth:</t>
  </si>
  <si>
    <t>OPTION 5 2:1 (L:W)</t>
  </si>
  <si>
    <t>Bottom Width ft</t>
  </si>
  <si>
    <t>Bottom Length ft</t>
  </si>
  <si>
    <t>OPTION 5 3:1 (L:W)</t>
  </si>
  <si>
    <t>IF Negative</t>
  </si>
  <si>
    <t>The volume of the borrow pit dewatering basin will be based on a 2 hour retention time. Using the formula V= 8.0203 * Q * t where, V is volume in cubic feet, Q is the pump rate in gallons per minute (GPM), and t is the retention time in hours. The pump rate is not to exceed 1,000 GPM (60,000 GPH).</t>
  </si>
  <si>
    <t>Comments:</t>
  </si>
  <si>
    <t>5.5.08</t>
  </si>
  <si>
    <t>Drafted the Spreadsheet</t>
  </si>
  <si>
    <t>Did not release. Waiting on approval of device</t>
  </si>
  <si>
    <t>2.9.09</t>
  </si>
  <si>
    <t>Revised sheet to match Special Provision and Detail Drawing</t>
  </si>
  <si>
    <t>Included the detail drawing</t>
  </si>
  <si>
    <t>Revised the volume equation to take into account sideslopes</t>
  </si>
  <si>
    <t>REVISIONS</t>
  </si>
  <si>
    <t xml:space="preserve">The dewatering basin shall be designed in accordance with the Borrow Pit Dewatering Basin Detail Drawing. </t>
  </si>
  <si>
    <t xml:space="preserve">*not to exceed 3 feet </t>
  </si>
  <si>
    <t>2.27.09</t>
  </si>
  <si>
    <t>Revised the Detail Drawing tab to include the most current detail drawing.</t>
  </si>
  <si>
    <t>Version 2.27.09</t>
  </si>
  <si>
    <t>Did not release. Waiting on detail drawing revision.</t>
  </si>
  <si>
    <t>The volume of the borrow pit dewatering basin will be based on a 2 hour retention time. The pump rate shall not exceed 1,000 GPM (60,000 GPH).  The contractor may desire a greater retention time for managing turbidity; however, work associated with this increased volume will be considered incidental.</t>
  </si>
  <si>
    <t>RELEASED ON 3/6/09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</si>
</sst>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  <numFmt numFmtId="174" formatCode="0.00000000"/>
    <numFmt numFmtId="175" formatCode="#\ ?/16"/>
    <numFmt numFmtId="176" formatCode="#\ ?/8"/>
    <numFmt numFmtId="177" formatCode="#\ ?/4"/>
    <numFmt numFmtId="178" formatCode="#\ ?/10"/>
    <numFmt numFmtId="179" formatCode="0.0%"/>
    <numFmt numFmtId="180" formatCode="0.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0000"/>
    <numFmt numFmtId="185" formatCode="[&lt;=9999999]###\-####;\(###\)\ ###\-####"/>
    <numFmt numFmtId="186" formatCode="dd\-mmm\-yy"/>
    <numFmt numFmtId="187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57"/>
      <name val="Tahoma"/>
      <family val="2"/>
    </font>
    <font>
      <b/>
      <sz val="10"/>
      <color indexed="4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sz val="10"/>
      <color indexed="10"/>
      <name val="Tahoma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/>
    </xf>
    <xf numFmtId="1" fontId="3" fillId="3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169" fontId="5" fillId="0" borderId="0" xfId="0" applyNumberFormat="1" applyFont="1" applyFill="1" applyBorder="1" applyAlignment="1" applyProtection="1">
      <alignment horizontal="right"/>
      <protection locked="0"/>
    </xf>
    <xf numFmtId="1" fontId="3" fillId="3" borderId="4" xfId="0" applyNumberFormat="1" applyFont="1" applyFill="1" applyBorder="1" applyAlignment="1" applyProtection="1">
      <alignment horizontal="center"/>
      <protection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/>
    </xf>
    <xf numFmtId="1" fontId="3" fillId="4" borderId="7" xfId="0" applyNumberFormat="1" applyFont="1" applyFill="1" applyBorder="1" applyAlignment="1" applyProtection="1">
      <alignment horizontal="center"/>
      <protection/>
    </xf>
    <xf numFmtId="0" fontId="3" fillId="4" borderId="6" xfId="0" applyFont="1" applyFill="1" applyBorder="1" applyAlignment="1" applyProtection="1">
      <alignment horizontal="center"/>
      <protection/>
    </xf>
    <xf numFmtId="0" fontId="3" fillId="4" borderId="7" xfId="0" applyFont="1" applyFill="1" applyBorder="1" applyAlignment="1" applyProtection="1">
      <alignment horizontal="center"/>
      <protection/>
    </xf>
    <xf numFmtId="2" fontId="7" fillId="2" borderId="8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 applyProtection="1">
      <alignment horizontal="center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center" vertical="center"/>
      <protection/>
    </xf>
    <xf numFmtId="0" fontId="12" fillId="2" borderId="8" xfId="0" applyFont="1" applyFill="1" applyBorder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2" fillId="2" borderId="20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 wrapText="1"/>
      <protection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2" fillId="2" borderId="8" xfId="0" applyFont="1" applyFill="1" applyBorder="1" applyAlignment="1" applyProtection="1">
      <alignment horizontal="center" vertical="center" wrapText="1"/>
      <protection/>
    </xf>
    <xf numFmtId="0" fontId="12" fillId="2" borderId="13" xfId="0" applyFont="1" applyFill="1" applyBorder="1" applyAlignment="1" applyProtection="1">
      <alignment horizontal="center" vertical="center" wrapText="1"/>
      <protection/>
    </xf>
    <xf numFmtId="0" fontId="12" fillId="2" borderId="21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3" fillId="3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17" fillId="2" borderId="10" xfId="0" applyNumberFormat="1" applyFont="1" applyFill="1" applyBorder="1" applyAlignment="1" applyProtection="1">
      <alignment horizontal="center" vertical="center" wrapText="1"/>
      <protection/>
    </xf>
    <xf numFmtId="0" fontId="17" fillId="2" borderId="2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2" borderId="30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12.421875" style="2" customWidth="1"/>
    <col min="4" max="4" width="11.8515625" style="2" bestFit="1" customWidth="1"/>
    <col min="5" max="5" width="12.00390625" style="2" bestFit="1" customWidth="1"/>
    <col min="6" max="16384" width="9.140625" style="2" customWidth="1"/>
  </cols>
  <sheetData>
    <row r="1" spans="1:5" ht="23.25">
      <c r="A1" s="36" t="s">
        <v>5</v>
      </c>
      <c r="E1" s="21" t="s">
        <v>13</v>
      </c>
    </row>
    <row r="2" ht="12.75">
      <c r="A2" s="34" t="s">
        <v>42</v>
      </c>
    </row>
    <row r="3" ht="13.5" thickBot="1"/>
    <row r="4" spans="1:8" ht="12.75">
      <c r="A4" s="43" t="s">
        <v>28</v>
      </c>
      <c r="B4" s="44"/>
      <c r="C4" s="44"/>
      <c r="D4" s="44"/>
      <c r="E4" s="44"/>
      <c r="F4" s="44"/>
      <c r="G4" s="44"/>
      <c r="H4" s="45"/>
    </row>
    <row r="5" spans="1:8" ht="12.75">
      <c r="A5" s="46"/>
      <c r="B5" s="47"/>
      <c r="C5" s="47"/>
      <c r="D5" s="47"/>
      <c r="E5" s="47"/>
      <c r="F5" s="47"/>
      <c r="G5" s="47"/>
      <c r="H5" s="48"/>
    </row>
    <row r="6" spans="1:8" ht="12.75">
      <c r="A6" s="46"/>
      <c r="B6" s="47"/>
      <c r="C6" s="47"/>
      <c r="D6" s="47"/>
      <c r="E6" s="47"/>
      <c r="F6" s="47"/>
      <c r="G6" s="47"/>
      <c r="H6" s="48"/>
    </row>
    <row r="7" spans="1:8" ht="13.5" thickBot="1">
      <c r="A7" s="49"/>
      <c r="B7" s="50"/>
      <c r="C7" s="50"/>
      <c r="D7" s="50"/>
      <c r="E7" s="50"/>
      <c r="F7" s="50"/>
      <c r="G7" s="50"/>
      <c r="H7" s="51"/>
    </row>
    <row r="8" ht="12.75"/>
    <row r="9" ht="13.5" thickBot="1"/>
    <row r="10" spans="1:8" ht="15.75">
      <c r="A10" s="20" t="s">
        <v>6</v>
      </c>
      <c r="E10" s="59" t="s">
        <v>44</v>
      </c>
      <c r="F10" s="60"/>
      <c r="G10" s="60"/>
      <c r="H10" s="61"/>
    </row>
    <row r="11" spans="5:8" ht="12.75">
      <c r="E11" s="62"/>
      <c r="F11" s="63"/>
      <c r="G11" s="63"/>
      <c r="H11" s="64"/>
    </row>
    <row r="12" spans="1:8" ht="12.75">
      <c r="A12" s="18" t="s">
        <v>7</v>
      </c>
      <c r="C12" s="4">
        <v>1000</v>
      </c>
      <c r="D12" s="2" t="s">
        <v>8</v>
      </c>
      <c r="E12" s="62"/>
      <c r="F12" s="63"/>
      <c r="G12" s="63"/>
      <c r="H12" s="64"/>
    </row>
    <row r="13" spans="1:8" ht="12.75">
      <c r="A13" s="18" t="s">
        <v>9</v>
      </c>
      <c r="C13" s="4">
        <v>2</v>
      </c>
      <c r="D13" s="2" t="s">
        <v>10</v>
      </c>
      <c r="E13" s="62"/>
      <c r="F13" s="63"/>
      <c r="G13" s="63"/>
      <c r="H13" s="64"/>
    </row>
    <row r="14" spans="5:8" ht="13.5" thickBot="1">
      <c r="E14" s="62"/>
      <c r="F14" s="63"/>
      <c r="G14" s="63"/>
      <c r="H14" s="64"/>
    </row>
    <row r="15" spans="1:8" ht="15" thickBot="1">
      <c r="A15" s="18" t="s">
        <v>11</v>
      </c>
      <c r="C15" s="23">
        <f>8.0203*C12*C13</f>
        <v>16040.600000000002</v>
      </c>
      <c r="D15" s="2" t="s">
        <v>0</v>
      </c>
      <c r="E15" s="62"/>
      <c r="F15" s="63"/>
      <c r="G15" s="63"/>
      <c r="H15" s="64"/>
    </row>
    <row r="16" spans="5:8" ht="12.75">
      <c r="E16" s="62"/>
      <c r="F16" s="63"/>
      <c r="G16" s="63"/>
      <c r="H16" s="64"/>
    </row>
    <row r="17" spans="5:8" ht="13.5" thickBot="1">
      <c r="E17" s="65"/>
      <c r="F17" s="66"/>
      <c r="G17" s="66"/>
      <c r="H17" s="67"/>
    </row>
    <row r="18" ht="15.75">
      <c r="A18" s="20" t="s">
        <v>12</v>
      </c>
    </row>
    <row r="19" ht="13.5" thickBot="1"/>
    <row r="20" spans="1:4" ht="15" thickBot="1">
      <c r="A20" s="2" t="s">
        <v>14</v>
      </c>
      <c r="C20" s="24">
        <f>C15</f>
        <v>16040.600000000002</v>
      </c>
      <c r="D20" s="2" t="s">
        <v>0</v>
      </c>
    </row>
    <row r="21" spans="1:4" ht="12.75">
      <c r="A21" s="2" t="s">
        <v>22</v>
      </c>
      <c r="C21" s="26">
        <v>3</v>
      </c>
      <c r="D21" s="22" t="s">
        <v>39</v>
      </c>
    </row>
    <row r="22" spans="1:4" ht="12.75">
      <c r="A22" s="8" t="s">
        <v>15</v>
      </c>
      <c r="C22" s="9">
        <v>1.5</v>
      </c>
      <c r="D22" s="18" t="s">
        <v>21</v>
      </c>
    </row>
    <row r="23" spans="1:3" ht="12.75">
      <c r="A23" s="8"/>
      <c r="C23" s="25"/>
    </row>
    <row r="24" spans="1:5" ht="12.75">
      <c r="A24" s="1"/>
      <c r="B24" s="1"/>
      <c r="D24" s="52" t="s">
        <v>3</v>
      </c>
      <c r="E24" s="52"/>
    </row>
    <row r="25" spans="1:5" ht="13.5" thickBot="1">
      <c r="A25" s="1"/>
      <c r="B25" s="1"/>
      <c r="D25" s="5" t="s">
        <v>4</v>
      </c>
      <c r="E25" s="5" t="s">
        <v>2</v>
      </c>
    </row>
    <row r="26" spans="1:5" ht="12.75">
      <c r="A26" s="53" t="s">
        <v>16</v>
      </c>
      <c r="B26" s="54"/>
      <c r="C26" s="55"/>
      <c r="D26" s="10">
        <f>ROUNDUP(((C20/C21)/2)^0.5,0)</f>
        <v>52</v>
      </c>
      <c r="E26" s="10">
        <f>ROUNDUP(((C20/C21)/3)^0.5,0)</f>
        <v>43</v>
      </c>
    </row>
    <row r="27" spans="1:5" ht="13.5" thickBot="1">
      <c r="A27" s="56" t="s">
        <v>17</v>
      </c>
      <c r="B27" s="57"/>
      <c r="C27" s="58"/>
      <c r="D27" s="6">
        <f>ROUNDUP(2*D26,0)</f>
        <v>104</v>
      </c>
      <c r="E27" s="6">
        <f>ROUNDUP(3*E26,0)</f>
        <v>129</v>
      </c>
    </row>
    <row r="28" spans="1:5" ht="12.75">
      <c r="A28" s="37" t="s">
        <v>18</v>
      </c>
      <c r="B28" s="38"/>
      <c r="C28" s="39"/>
      <c r="D28" s="11">
        <v>56</v>
      </c>
      <c r="E28" s="12">
        <v>46</v>
      </c>
    </row>
    <row r="29" spans="1:5" ht="12.75">
      <c r="A29" s="40" t="s">
        <v>19</v>
      </c>
      <c r="B29" s="41"/>
      <c r="C29" s="42"/>
      <c r="D29" s="13">
        <f>2*D28</f>
        <v>112</v>
      </c>
      <c r="E29" s="14">
        <f>3*E28</f>
        <v>138</v>
      </c>
    </row>
    <row r="30" spans="1:5" ht="12.75">
      <c r="A30" s="40" t="s">
        <v>20</v>
      </c>
      <c r="B30" s="41"/>
      <c r="C30" s="42"/>
      <c r="D30" s="15">
        <f>C21</f>
        <v>3</v>
      </c>
      <c r="E30" s="16">
        <f>C21</f>
        <v>3</v>
      </c>
    </row>
    <row r="31" spans="1:5" ht="12.75">
      <c r="A31" s="77" t="s">
        <v>1</v>
      </c>
      <c r="B31" s="78"/>
      <c r="C31" s="78"/>
      <c r="D31" s="17">
        <f>1/3*(D30*(D28*D29+(IF(B103&lt;0,0,B103))*(IF(B104&lt;0,0,B104))+(D28*(IF(B104&lt;0,0,B104))+(IF(B103&lt;0,0,B103))*D29)/2))</f>
        <v>16629</v>
      </c>
      <c r="E31" s="17">
        <f>1/3*(E30*(E28*E29+(IF(B108&lt;0,0,B108))*(IF(B109&lt;0,0,B109))+(E28*(IF(B109&lt;0,0,B109))+(IF(B108&lt;0,0,B108))*E29)/2))</f>
        <v>16641</v>
      </c>
    </row>
    <row r="32" spans="1:5" ht="13.5" thickBot="1">
      <c r="A32" s="79"/>
      <c r="B32" s="79"/>
      <c r="C32" s="79"/>
      <c r="D32" s="3" t="str">
        <f>IF(D31&gt;=C20,"OK","Too Low")</f>
        <v>OK</v>
      </c>
      <c r="E32" s="3" t="str">
        <f>IF(E31&gt;=C20,"OK","Too Low")</f>
        <v>OK</v>
      </c>
    </row>
    <row r="34" ht="13.5" thickBot="1"/>
    <row r="35" spans="1:9" ht="12.75">
      <c r="A35" s="28"/>
      <c r="B35" s="44" t="s">
        <v>38</v>
      </c>
      <c r="C35" s="74"/>
      <c r="D35" s="74"/>
      <c r="E35" s="74"/>
      <c r="F35" s="74"/>
      <c r="G35" s="74"/>
      <c r="H35" s="29"/>
      <c r="I35" s="21"/>
    </row>
    <row r="36" spans="1:8" ht="12.75">
      <c r="A36" s="30"/>
      <c r="B36" s="75"/>
      <c r="C36" s="75"/>
      <c r="D36" s="75"/>
      <c r="E36" s="75"/>
      <c r="F36" s="75"/>
      <c r="G36" s="75"/>
      <c r="H36" s="31"/>
    </row>
    <row r="37" spans="1:8" ht="12.75">
      <c r="A37" s="30"/>
      <c r="B37" s="75"/>
      <c r="C37" s="75"/>
      <c r="D37" s="75"/>
      <c r="E37" s="75"/>
      <c r="F37" s="75"/>
      <c r="G37" s="75"/>
      <c r="H37" s="31"/>
    </row>
    <row r="38" spans="1:8" ht="13.5" thickBot="1">
      <c r="A38" s="32"/>
      <c r="B38" s="76"/>
      <c r="C38" s="76"/>
      <c r="D38" s="76"/>
      <c r="E38" s="76"/>
      <c r="F38" s="76"/>
      <c r="G38" s="76"/>
      <c r="H38" s="33"/>
    </row>
    <row r="40" ht="12.75">
      <c r="A40" s="18" t="s">
        <v>29</v>
      </c>
    </row>
    <row r="41" spans="1:8" ht="12.75">
      <c r="A41" s="80"/>
      <c r="B41" s="81"/>
      <c r="C41" s="81"/>
      <c r="D41" s="81"/>
      <c r="E41" s="81"/>
      <c r="F41" s="81"/>
      <c r="G41" s="81"/>
      <c r="H41" s="82"/>
    </row>
    <row r="42" spans="1:8" ht="12.75">
      <c r="A42" s="68"/>
      <c r="B42" s="69"/>
      <c r="C42" s="69"/>
      <c r="D42" s="69"/>
      <c r="E42" s="69"/>
      <c r="F42" s="69"/>
      <c r="G42" s="69"/>
      <c r="H42" s="70"/>
    </row>
    <row r="43" spans="1:8" ht="12.75">
      <c r="A43" s="68"/>
      <c r="B43" s="69"/>
      <c r="C43" s="69"/>
      <c r="D43" s="69"/>
      <c r="E43" s="69"/>
      <c r="F43" s="69"/>
      <c r="G43" s="69"/>
      <c r="H43" s="70"/>
    </row>
    <row r="44" spans="1:8" ht="12.75">
      <c r="A44" s="68"/>
      <c r="B44" s="69"/>
      <c r="C44" s="69"/>
      <c r="D44" s="69"/>
      <c r="E44" s="69"/>
      <c r="F44" s="69"/>
      <c r="G44" s="69"/>
      <c r="H44" s="70"/>
    </row>
    <row r="45" spans="1:8" ht="12.75">
      <c r="A45" s="71"/>
      <c r="B45" s="72"/>
      <c r="C45" s="72"/>
      <c r="D45" s="72"/>
      <c r="E45" s="72"/>
      <c r="F45" s="72"/>
      <c r="G45" s="72"/>
      <c r="H45" s="73"/>
    </row>
    <row r="102" spans="2:5" ht="12.75">
      <c r="B102" s="19" t="s">
        <v>23</v>
      </c>
      <c r="E102" s="2" t="s">
        <v>27</v>
      </c>
    </row>
    <row r="103" spans="2:5" ht="12.75">
      <c r="B103" s="1">
        <f>D28-(C22*D30*2)</f>
        <v>47</v>
      </c>
      <c r="C103" s="2" t="s">
        <v>24</v>
      </c>
      <c r="E103" s="2">
        <f>IF(B103&lt;0,0,B103)</f>
        <v>47</v>
      </c>
    </row>
    <row r="104" spans="2:5" ht="12.75">
      <c r="B104" s="1">
        <f>D29-(C22*D30*2)</f>
        <v>103</v>
      </c>
      <c r="C104" s="2" t="s">
        <v>25</v>
      </c>
      <c r="E104" s="2">
        <f>IF(B104&lt;0,0,B104)</f>
        <v>103</v>
      </c>
    </row>
    <row r="105" ht="12.75">
      <c r="B105" s="1"/>
    </row>
    <row r="106" ht="12.75">
      <c r="B106" s="1"/>
    </row>
    <row r="107" spans="2:5" ht="12.75">
      <c r="B107" s="19" t="s">
        <v>26</v>
      </c>
      <c r="E107" s="2" t="s">
        <v>27</v>
      </c>
    </row>
    <row r="108" spans="2:5" ht="12.75">
      <c r="B108" s="1">
        <f>E28-(C22*E30*2)</f>
        <v>37</v>
      </c>
      <c r="C108" s="2" t="s">
        <v>24</v>
      </c>
      <c r="E108" s="2">
        <f>IF(B108&lt;0,0,B108)</f>
        <v>37</v>
      </c>
    </row>
    <row r="109" spans="2:5" ht="12.75">
      <c r="B109" s="1">
        <f>E29-(C22*E30*2)</f>
        <v>129</v>
      </c>
      <c r="C109" s="2" t="s">
        <v>25</v>
      </c>
      <c r="E109" s="2">
        <f>IF(B109&lt;0,0,B109)</f>
        <v>129</v>
      </c>
    </row>
  </sheetData>
  <sheetProtection password="86D1" sheet="1" objects="1" scenarios="1"/>
  <mergeCells count="15">
    <mergeCell ref="A44:H44"/>
    <mergeCell ref="A45:H45"/>
    <mergeCell ref="B35:G38"/>
    <mergeCell ref="A31:C32"/>
    <mergeCell ref="A41:H41"/>
    <mergeCell ref="A42:H42"/>
    <mergeCell ref="A43:H43"/>
    <mergeCell ref="A28:C28"/>
    <mergeCell ref="A29:C29"/>
    <mergeCell ref="A30:C30"/>
    <mergeCell ref="A4:H7"/>
    <mergeCell ref="D24:E24"/>
    <mergeCell ref="A26:C26"/>
    <mergeCell ref="A27:C27"/>
    <mergeCell ref="E10:H17"/>
  </mergeCells>
  <printOptions/>
  <pageMargins left="0.75" right="0.75" top="1" bottom="1" header="0.5" footer="0.5"/>
  <pageSetup horizontalDpi="600" verticalDpi="600" orientation="portrait" r:id="rId3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D1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shapeId="7172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12" sqref="B12"/>
    </sheetView>
  </sheetViews>
  <sheetFormatPr defaultColWidth="9.140625" defaultRowHeight="12.75"/>
  <cols>
    <col min="2" max="2" width="73.00390625" style="0" customWidth="1"/>
  </cols>
  <sheetData>
    <row r="1" ht="18">
      <c r="A1" s="27" t="s">
        <v>37</v>
      </c>
    </row>
    <row r="3" spans="1:2" ht="12.75">
      <c r="A3" s="7" t="s">
        <v>30</v>
      </c>
      <c r="B3" t="s">
        <v>31</v>
      </c>
    </row>
    <row r="4" spans="1:2" ht="12.75">
      <c r="A4" s="7"/>
      <c r="B4" t="s">
        <v>32</v>
      </c>
    </row>
    <row r="5" spans="1:2" ht="12.75">
      <c r="A5" s="7" t="s">
        <v>33</v>
      </c>
      <c r="B5" t="s">
        <v>34</v>
      </c>
    </row>
    <row r="6" spans="1:2" ht="12.75">
      <c r="A6" s="7"/>
      <c r="B6" t="s">
        <v>35</v>
      </c>
    </row>
    <row r="7" spans="1:2" ht="12.75">
      <c r="A7" s="7"/>
      <c r="B7" t="s">
        <v>36</v>
      </c>
    </row>
    <row r="8" spans="1:2" ht="12.75">
      <c r="A8" s="7"/>
      <c r="B8" t="s">
        <v>43</v>
      </c>
    </row>
    <row r="9" spans="1:2" ht="12.75">
      <c r="A9" s="7" t="s">
        <v>40</v>
      </c>
      <c r="B9" t="s">
        <v>41</v>
      </c>
    </row>
    <row r="10" spans="1:2" ht="12.75">
      <c r="A10" s="7"/>
      <c r="B10" s="35" t="s">
        <v>45</v>
      </c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</sheetData>
  <sheetProtection password="86D1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Dewatering Basin Design</dc:title>
  <dc:subject/>
  <dc:creator>Andrew Blankenship</dc:creator>
  <cp:keywords/>
  <dc:description/>
  <cp:lastModifiedBy>ablankenship</cp:lastModifiedBy>
  <cp:lastPrinted>2008-04-03T13:13:47Z</cp:lastPrinted>
  <dcterms:created xsi:type="dcterms:W3CDTF">2002-10-31T19:16:14Z</dcterms:created>
  <dcterms:modified xsi:type="dcterms:W3CDTF">2009-03-06T17:43:02Z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CONNECT-2046633296-52</vt:lpwstr>
  </property>
  <property fmtid="{D5CDD505-2E9C-101B-9397-08002B2CF9AE}" pid="4" name="_dlc_DocIdItemGu">
    <vt:lpwstr>095b6e8e-bceb-4a05-bf21-cd3117e80a40</vt:lpwstr>
  </property>
  <property fmtid="{D5CDD505-2E9C-101B-9397-08002B2CF9AE}" pid="5" name="_dlc_DocIdU">
    <vt:lpwstr>https://connect.ncdot.gov/resources/roadside/_layouts/15/DocIdRedir.aspx?ID=CONNECT-2046633296-52, CONNECT-2046633296-52</vt:lpwstr>
  </property>
  <property fmtid="{D5CDD505-2E9C-101B-9397-08002B2CF9AE}" pid="6" name="Orde">
    <vt:lpwstr>6.00000000000000</vt:lpwstr>
  </property>
  <property fmtid="{D5CDD505-2E9C-101B-9397-08002B2CF9AE}" pid="7" name="Secti">
    <vt:lpwstr>Dewatering Borrow Pits</vt:lpwstr>
  </property>
  <property fmtid="{D5CDD505-2E9C-101B-9397-08002B2CF9AE}" pid="8" name="U">
    <vt:lpwstr/>
  </property>
  <property fmtid="{D5CDD505-2E9C-101B-9397-08002B2CF9AE}" pid="9" name="Filter">
    <vt:lpwstr>Field Operations</vt:lpwstr>
  </property>
  <property fmtid="{D5CDD505-2E9C-101B-9397-08002B2CF9AE}" pid="10" name="xd_Signatu">
    <vt:lpwstr/>
  </property>
  <property fmtid="{D5CDD505-2E9C-101B-9397-08002B2CF9AE}" pid="11" name="Ord">
    <vt:lpwstr>5200.00000000000</vt:lpwstr>
  </property>
  <property fmtid="{D5CDD505-2E9C-101B-9397-08002B2CF9AE}" pid="12" name="TemplateU">
    <vt:lpwstr/>
  </property>
  <property fmtid="{D5CDD505-2E9C-101B-9397-08002B2CF9AE}" pid="13" name="xd_Prog">
    <vt:lpwstr/>
  </property>
  <property fmtid="{D5CDD505-2E9C-101B-9397-08002B2CF9AE}" pid="14" name="_dlc_DocIdPersist">
    <vt:lpwstr>0</vt:lpwstr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ContentType">
    <vt:lpwstr>0x0101007BF65D3727BC214AA6AFE97199E25E17</vt:lpwstr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display_urn:schemas-microsoft-com:office:office#Edit">
    <vt:lpwstr>System Account</vt:lpwstr>
  </property>
  <property fmtid="{D5CDD505-2E9C-101B-9397-08002B2CF9AE}" pid="21" name="display_urn:schemas-microsoft-com:office:office#Auth">
    <vt:lpwstr>System Account</vt:lpwstr>
  </property>
</Properties>
</file>