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363" activeTab="0"/>
  </bookViews>
  <sheets>
    <sheet name="Matting" sheetId="1" r:id="rId1"/>
    <sheet name="Sheet2" sheetId="2" r:id="rId2"/>
    <sheet name="Sheet3" sheetId="3" r:id="rId3"/>
  </sheets>
  <definedNames>
    <definedName name="_xlfn.SINGLE" hidden="1">#NAME?</definedName>
  </definedNames>
  <calcPr fullCalcOnLoad="1"/>
</workbook>
</file>

<file path=xl/comments1.xml><?xml version="1.0" encoding="utf-8"?>
<comments xmlns="http://schemas.openxmlformats.org/spreadsheetml/2006/main">
  <authors>
    <author>bblackburn</author>
    <author>Jeremy Goodwin</author>
  </authors>
  <commentList>
    <comment ref="A15" authorId="0">
      <text>
        <r>
          <rPr>
            <sz val="8"/>
            <rFont val="Tahoma"/>
            <family val="2"/>
          </rPr>
          <t xml:space="preserve">Ditch grade may be entered manually if known or differs from calculated grade.
</t>
        </r>
      </text>
    </comment>
    <comment ref="A5" authorId="0">
      <text>
        <r>
          <rPr>
            <sz val="8"/>
            <rFont val="Tahoma"/>
            <family val="2"/>
          </rPr>
          <t>Enter Sta. No. without the '+' (Example:  Sta. 15+00 is entered as 1500)</t>
        </r>
      </text>
    </comment>
    <comment ref="A7" authorId="0">
      <text>
        <r>
          <rPr>
            <sz val="8"/>
            <rFont val="Tahoma"/>
            <family val="2"/>
          </rPr>
          <t>Enter Sta. No. without the '+' (Example:  Sta. 15+00 is entered as 1500)</t>
        </r>
      </text>
    </comment>
    <comment ref="A9" authorId="0">
      <text>
        <r>
          <rPr>
            <sz val="8"/>
            <rFont val="Tahoma"/>
            <family val="2"/>
          </rPr>
          <t>For temporary ditch liner design, use 2-yr design storm for ditch flow rate (Q) for bare, rough soil to determine design storm flow depth. If data is not available, NCDOT will accept a default 0.5 ft design ditch flow depth (normal depth).</t>
        </r>
        <r>
          <rPr>
            <sz val="8"/>
            <rFont val="Tahoma"/>
            <family val="2"/>
          </rPr>
          <t xml:space="preserve">
</t>
        </r>
      </text>
    </comment>
    <comment ref="A16" authorId="0">
      <text>
        <r>
          <rPr>
            <sz val="8"/>
            <rFont val="Tahoma"/>
            <family val="2"/>
          </rPr>
          <t xml:space="preserve">If velocity in ditch is greater than 2 ft/s, then matting may be required.
</t>
        </r>
      </text>
    </comment>
    <comment ref="A25" authorId="0">
      <text>
        <r>
          <rPr>
            <sz val="8"/>
            <rFont val="Tahoma"/>
            <family val="2"/>
          </rPr>
          <t>Enter Sta. No. without the '+' (Example:  Sta. 15+00 is entered as 1500)</t>
        </r>
      </text>
    </comment>
    <comment ref="A27" authorId="0">
      <text>
        <r>
          <rPr>
            <sz val="8"/>
            <rFont val="Tahoma"/>
            <family val="2"/>
          </rPr>
          <t>Enter Sta. No. without the '+' (Example:  Sta. 15+00 is entered as 1500)</t>
        </r>
      </text>
    </comment>
    <comment ref="A29" authorId="0">
      <text>
        <r>
          <rPr>
            <sz val="8"/>
            <rFont val="Tahoma"/>
            <family val="2"/>
          </rPr>
          <t>For temporary ditch liner design, use 2-yr design storm for ditch flow rate (Q) for bare, rough soil to determine design storm flow depth. If data is not available, NCDOT will accept a default 0.5 ft design ditch flow depth (normal depth).</t>
        </r>
        <r>
          <rPr>
            <sz val="8"/>
            <rFont val="Tahoma"/>
            <family val="2"/>
          </rPr>
          <t xml:space="preserve">
</t>
        </r>
      </text>
    </comment>
    <comment ref="A35" authorId="0">
      <text>
        <r>
          <rPr>
            <sz val="8"/>
            <rFont val="Tahoma"/>
            <family val="2"/>
          </rPr>
          <t xml:space="preserve">Ditch grade may be entered manually if known or differs from calculated grade.
</t>
        </r>
      </text>
    </comment>
    <comment ref="A36" authorId="0">
      <text>
        <r>
          <rPr>
            <sz val="8"/>
            <rFont val="Tahoma"/>
            <family val="2"/>
          </rPr>
          <t xml:space="preserve">If velocity in ditch is greater than 2 ft./s, then matting may be required.
</t>
        </r>
      </text>
    </comment>
    <comment ref="A45" authorId="0">
      <text>
        <r>
          <rPr>
            <sz val="8"/>
            <rFont val="Tahoma"/>
            <family val="2"/>
          </rPr>
          <t>Enter Sta. No. without the '+' (Example:  Sta. 15+00 is entered as 1500)</t>
        </r>
      </text>
    </comment>
    <comment ref="A47" authorId="0">
      <text>
        <r>
          <rPr>
            <sz val="8"/>
            <rFont val="Tahoma"/>
            <family val="2"/>
          </rPr>
          <t>Enter Sta. No. without the '+' (Example:  Sta. 15+00 is entered as 1500)</t>
        </r>
      </text>
    </comment>
    <comment ref="A55" authorId="0">
      <text>
        <r>
          <rPr>
            <sz val="8"/>
            <rFont val="Tahoma"/>
            <family val="2"/>
          </rPr>
          <t xml:space="preserve">Ditch grade may be entered manually if known or differs from calculated grade.
</t>
        </r>
      </text>
    </comment>
    <comment ref="A56" authorId="0">
      <text>
        <r>
          <rPr>
            <sz val="8"/>
            <rFont val="Tahoma"/>
            <family val="2"/>
          </rPr>
          <t xml:space="preserve">If velocity in ditch is greater than 2 ft./s, then matting may be  required.
</t>
        </r>
      </text>
    </comment>
    <comment ref="A65" authorId="0">
      <text>
        <r>
          <rPr>
            <sz val="8"/>
            <rFont val="Tahoma"/>
            <family val="2"/>
          </rPr>
          <t>Enter Sta. No. without the '+' (Example:  Sta. 15+00 is entered as 1500)</t>
        </r>
      </text>
    </comment>
    <comment ref="A67" authorId="0">
      <text>
        <r>
          <rPr>
            <sz val="8"/>
            <rFont val="Tahoma"/>
            <family val="2"/>
          </rPr>
          <t>Enter Sta. No. without the '+' (Example:  Sta. 15+00 is entered as 1500)</t>
        </r>
      </text>
    </comment>
    <comment ref="A75" authorId="0">
      <text>
        <r>
          <rPr>
            <sz val="8"/>
            <rFont val="Tahoma"/>
            <family val="2"/>
          </rPr>
          <t xml:space="preserve">Ditch grade may be entered manually if known or differs from calculated grade.
</t>
        </r>
      </text>
    </comment>
    <comment ref="A76" authorId="0">
      <text>
        <r>
          <rPr>
            <sz val="8"/>
            <rFont val="Tahoma"/>
            <family val="2"/>
          </rPr>
          <t xml:space="preserve">If velocity in ditch is greater than 2 ft./s, then matting may be  required.
</t>
        </r>
      </text>
    </comment>
    <comment ref="A85" authorId="0">
      <text>
        <r>
          <rPr>
            <sz val="8"/>
            <rFont val="Tahoma"/>
            <family val="2"/>
          </rPr>
          <t>Enter Sta. No. without the '+' (Example:  Sta. 15+00 is entered as 1500)</t>
        </r>
      </text>
    </comment>
    <comment ref="A87" authorId="0">
      <text>
        <r>
          <rPr>
            <sz val="8"/>
            <rFont val="Tahoma"/>
            <family val="2"/>
          </rPr>
          <t>Enter Sta. No. without the '+' (Example:  Sta. 15+00 is entered as 1500)</t>
        </r>
      </text>
    </comment>
    <comment ref="A95" authorId="0">
      <text>
        <r>
          <rPr>
            <sz val="8"/>
            <rFont val="Tahoma"/>
            <family val="2"/>
          </rPr>
          <t xml:space="preserve">Ditch grade may be entered manually if known or differs from calculated grade.
</t>
        </r>
      </text>
    </comment>
    <comment ref="A96" authorId="0">
      <text>
        <r>
          <rPr>
            <sz val="8"/>
            <rFont val="Tahoma"/>
            <family val="2"/>
          </rPr>
          <t xml:space="preserve">If velocity in ditch is greater than 2 ft./s, then matting may be required.
</t>
        </r>
      </text>
    </comment>
    <comment ref="A105" authorId="0">
      <text>
        <r>
          <rPr>
            <sz val="8"/>
            <rFont val="Tahoma"/>
            <family val="2"/>
          </rPr>
          <t>Enter Sta. No. without the '+' (Example:  Sta. 15+00 is entered as 1500)</t>
        </r>
      </text>
    </comment>
    <comment ref="A107" authorId="0">
      <text>
        <r>
          <rPr>
            <sz val="8"/>
            <rFont val="Tahoma"/>
            <family val="2"/>
          </rPr>
          <t>Enter Sta. No. without the '+' (Example:  Sta. 15+00 is entered as 1500)</t>
        </r>
      </text>
    </comment>
    <comment ref="A115" authorId="0">
      <text>
        <r>
          <rPr>
            <sz val="8"/>
            <rFont val="Tahoma"/>
            <family val="2"/>
          </rPr>
          <t xml:space="preserve">Ditch grade may be entered manually if known or differs from calculated grade.
</t>
        </r>
      </text>
    </comment>
    <comment ref="A116" authorId="0">
      <text>
        <r>
          <rPr>
            <sz val="8"/>
            <rFont val="Tahoma"/>
            <family val="2"/>
          </rPr>
          <t xml:space="preserve">If velocity in ditch is greater than 2 ft./s, then matting may be required.
</t>
        </r>
      </text>
    </comment>
    <comment ref="A125" authorId="0">
      <text>
        <r>
          <rPr>
            <sz val="8"/>
            <rFont val="Tahoma"/>
            <family val="2"/>
          </rPr>
          <t>Enter Sta. No. without the '+' (Example:  Sta. 15+00 is entered as 1500)</t>
        </r>
      </text>
    </comment>
    <comment ref="A127" authorId="0">
      <text>
        <r>
          <rPr>
            <sz val="8"/>
            <rFont val="Tahoma"/>
            <family val="2"/>
          </rPr>
          <t>Enter Sta. No. without the '+' (Example:  Sta. 15+00 is entered as 1500)</t>
        </r>
      </text>
    </comment>
    <comment ref="A135" authorId="0">
      <text>
        <r>
          <rPr>
            <sz val="8"/>
            <rFont val="Tahoma"/>
            <family val="2"/>
          </rPr>
          <t xml:space="preserve">Ditch grade may be entered manually if known or differs from calculated grade..
</t>
        </r>
      </text>
    </comment>
    <comment ref="A136" authorId="0">
      <text>
        <r>
          <rPr>
            <sz val="8"/>
            <rFont val="Tahoma"/>
            <family val="2"/>
          </rPr>
          <t xml:space="preserve">If velocity in ditch is greater than 2 ft./s, then matting may be required.
</t>
        </r>
      </text>
    </comment>
    <comment ref="A145" authorId="0">
      <text>
        <r>
          <rPr>
            <sz val="8"/>
            <rFont val="Tahoma"/>
            <family val="2"/>
          </rPr>
          <t>Enter Sta. No. without the '+' (Example:  Sta. 15+00 is entered as 1500)</t>
        </r>
      </text>
    </comment>
    <comment ref="A147" authorId="0">
      <text>
        <r>
          <rPr>
            <sz val="8"/>
            <rFont val="Tahoma"/>
            <family val="2"/>
          </rPr>
          <t>Enter Sta. No. without the '+' (Example:  Sta. 15+00 is entered as 1500)</t>
        </r>
      </text>
    </comment>
    <comment ref="A155" authorId="0">
      <text>
        <r>
          <rPr>
            <sz val="8"/>
            <rFont val="Tahoma"/>
            <family val="2"/>
          </rPr>
          <t xml:space="preserve">Ditch grade may be entered manually if known or differs from calculated grade.
</t>
        </r>
      </text>
    </comment>
    <comment ref="A156" authorId="0">
      <text>
        <r>
          <rPr>
            <sz val="8"/>
            <rFont val="Tahoma"/>
            <family val="2"/>
          </rPr>
          <t xml:space="preserve">If velocity in ditch is greater than 2 ft./s, then matting may be required.
</t>
        </r>
      </text>
    </comment>
    <comment ref="A165" authorId="0">
      <text>
        <r>
          <rPr>
            <sz val="8"/>
            <rFont val="Tahoma"/>
            <family val="2"/>
          </rPr>
          <t>Enter Sta. No. without the '+' (Example:  Sta. 15+00 is entered as 1500)</t>
        </r>
      </text>
    </comment>
    <comment ref="A167" authorId="0">
      <text>
        <r>
          <rPr>
            <sz val="8"/>
            <rFont val="Tahoma"/>
            <family val="2"/>
          </rPr>
          <t>Enter Sta. No. without the '+' (Example:  Sta. 15+00 is entered as 1500)</t>
        </r>
      </text>
    </comment>
    <comment ref="A175" authorId="0">
      <text>
        <r>
          <rPr>
            <sz val="8"/>
            <rFont val="Tahoma"/>
            <family val="2"/>
          </rPr>
          <t xml:space="preserve">Ditch grade may be entered manually if known or differs from calculated grade.
</t>
        </r>
      </text>
    </comment>
    <comment ref="A176" authorId="0">
      <text>
        <r>
          <rPr>
            <sz val="8"/>
            <rFont val="Tahoma"/>
            <family val="2"/>
          </rPr>
          <t xml:space="preserve">If velocity in ditch is greater than 2 ft./s, then matting may be required.
</t>
        </r>
      </text>
    </comment>
    <comment ref="A185" authorId="0">
      <text>
        <r>
          <rPr>
            <sz val="8"/>
            <rFont val="Tahoma"/>
            <family val="2"/>
          </rPr>
          <t>Enter Sta. No. without the '+' (Example:  Sta. 15+00 is entered as 1500)</t>
        </r>
      </text>
    </comment>
    <comment ref="A187" authorId="0">
      <text>
        <r>
          <rPr>
            <sz val="8"/>
            <rFont val="Tahoma"/>
            <family val="2"/>
          </rPr>
          <t>Enter Sta. No. without the '+' (Example:  Sta. 15+00 is entered as 1500)</t>
        </r>
      </text>
    </comment>
    <comment ref="A195" authorId="0">
      <text>
        <r>
          <rPr>
            <sz val="8"/>
            <rFont val="Tahoma"/>
            <family val="2"/>
          </rPr>
          <t>Ditch grade may be entered manually if known or differs from calculated grade.</t>
        </r>
      </text>
    </comment>
    <comment ref="A196" authorId="0">
      <text>
        <r>
          <rPr>
            <sz val="8"/>
            <rFont val="Tahoma"/>
            <family val="2"/>
          </rPr>
          <t xml:space="preserve">If velocity in ditch is greater than 2 ft./s, then matting may be required.
</t>
        </r>
      </text>
    </comment>
    <comment ref="A18" authorId="0">
      <text>
        <r>
          <rPr>
            <sz val="8"/>
            <rFont val="Tahoma"/>
            <family val="2"/>
          </rPr>
          <t xml:space="preserve">Matting requirements are for establishment of vegetation in ditches that are hydraulically stable with vegetation.  Ditches that have hard armoring or other liner previously specified should not be analyzed with this spreadsheet.
</t>
        </r>
      </text>
    </comment>
    <comment ref="A38" authorId="0">
      <text>
        <r>
          <rPr>
            <sz val="8"/>
            <rFont val="Tahoma"/>
            <family val="2"/>
          </rPr>
          <t xml:space="preserve">Matting requirements are for establishment of vegetation in ditches that are hydraulically stable with vegetation.  Ditches that have hard armoring or other liner previously specified should not be analyzed with this spreadsheet.
</t>
        </r>
      </text>
    </comment>
    <comment ref="A58" authorId="0">
      <text>
        <r>
          <rPr>
            <sz val="8"/>
            <rFont val="Tahoma"/>
            <family val="2"/>
          </rPr>
          <t xml:space="preserve">Matting requirements are for establishment of vegetation in ditches that are hydraulically stable with vegetation.  Ditches that have hard armoring or other liner previously specified should not be analyzed with this spreadsheet.
</t>
        </r>
      </text>
    </comment>
    <comment ref="A78" authorId="0">
      <text>
        <r>
          <rPr>
            <sz val="8"/>
            <rFont val="Tahoma"/>
            <family val="2"/>
          </rPr>
          <t xml:space="preserve">Matting requirements are for establishment of vegetation in ditches that are hydraulically stable with vegetation.  Ditches that have hard armoring or other liner previously specified should not be analyzed with this spreadsheet.
</t>
        </r>
      </text>
    </comment>
    <comment ref="A98" authorId="0">
      <text>
        <r>
          <rPr>
            <sz val="8"/>
            <rFont val="Tahoma"/>
            <family val="2"/>
          </rPr>
          <t xml:space="preserve">Matting requirements are for establishment of vegetation in ditches that are hydraulically stable with vegetation.  Ditches that have hard armoring or other liner previously specified should not be analyzed with this spreadsheet.
</t>
        </r>
      </text>
    </comment>
    <comment ref="A118" authorId="0">
      <text>
        <r>
          <rPr>
            <sz val="8"/>
            <rFont val="Tahoma"/>
            <family val="2"/>
          </rPr>
          <t>Matting requirements are for establishment of vegetation in ditches that are hydraulically stable with vegetation.  Ditches that have hard armoring or other liner previously specified should not be analyzed with this spreadsheet.</t>
        </r>
      </text>
    </comment>
    <comment ref="A138" authorId="0">
      <text>
        <r>
          <rPr>
            <sz val="8"/>
            <rFont val="Tahoma"/>
            <family val="2"/>
          </rPr>
          <t xml:space="preserve">Matting requirements are for establishment of vegetation in ditches that are hydraulically stable with vegetation.  Ditches that have hard armoring or other liner previously specified should not be analyzed with this spreadsheet.
</t>
        </r>
      </text>
    </comment>
    <comment ref="A158" authorId="0">
      <text>
        <r>
          <rPr>
            <sz val="8"/>
            <rFont val="Tahoma"/>
            <family val="2"/>
          </rPr>
          <t xml:space="preserve">Matting requirements are for establishment of vegetation in ditches that are hydraulically stable with vegetation.  Ditches that have hard armoring or other liner previously specified should not be analyzed with this spreadsheet.
</t>
        </r>
      </text>
    </comment>
    <comment ref="A178" authorId="0">
      <text>
        <r>
          <rPr>
            <sz val="8"/>
            <rFont val="Tahoma"/>
            <family val="2"/>
          </rPr>
          <t xml:space="preserve">Matting requirements are for establishment of vegetation in ditches that are hydraulically stable with vegetation.  Ditches that have hard armoring or other liner previously specified should not be analyzed with this spreadsheet.
</t>
        </r>
      </text>
    </comment>
    <comment ref="A198" authorId="0">
      <text>
        <r>
          <rPr>
            <sz val="8"/>
            <rFont val="Tahoma"/>
            <family val="2"/>
          </rPr>
          <t xml:space="preserve">Matting requirements are for establishment of vegetation in ditches that are hydraulically stable with vegetation.  Ditches that have hard armoring or other liner previously specified should not be analyzed with this spreadsheet.
</t>
        </r>
      </text>
    </comment>
    <comment ref="A49" authorId="1">
      <text>
        <r>
          <rPr>
            <sz val="8"/>
            <rFont val="Tahoma"/>
            <family val="2"/>
          </rPr>
          <t>For temporary ditch liner design, use 2-yr design storm for ditch flow rate (Q) for bare, rough soil to determine design storm flow depth. If data is not available, NCDOT will accept a default 0.5 ft design ditch flow depth (normal depth).</t>
        </r>
        <r>
          <rPr>
            <sz val="9"/>
            <rFont val="Tahoma"/>
            <family val="2"/>
          </rPr>
          <t xml:space="preserve">
</t>
        </r>
      </text>
    </comment>
    <comment ref="A69" authorId="1">
      <text>
        <r>
          <rPr>
            <sz val="8"/>
            <rFont val="Tahoma"/>
            <family val="2"/>
          </rPr>
          <t>For temporary ditch liner design, use 2-yr design storm for ditch flow rate (Q) for bare, rough soil to determine design storm flow depth. If data is not available, NCDOT will accept a default 0.5 ft design ditch flow depth (normal depth).</t>
        </r>
        <r>
          <rPr>
            <sz val="9"/>
            <rFont val="Tahoma"/>
            <family val="2"/>
          </rPr>
          <t xml:space="preserve">
</t>
        </r>
      </text>
    </comment>
    <comment ref="A89" authorId="1">
      <text>
        <r>
          <rPr>
            <sz val="8"/>
            <rFont val="Tahoma"/>
            <family val="2"/>
          </rPr>
          <t>For temporary ditch liner design, use 2-yr design storm for ditch flow rate (Q) for bare, rough soil to determine design storm flow depth. If data is not available, NCDOT will accept a default 0.5 ft design ditch flow depth (normal depth).</t>
        </r>
        <r>
          <rPr>
            <sz val="9"/>
            <rFont val="Tahoma"/>
            <family val="2"/>
          </rPr>
          <t xml:space="preserve">
</t>
        </r>
      </text>
    </comment>
    <comment ref="A109" authorId="1">
      <text>
        <r>
          <rPr>
            <sz val="8"/>
            <rFont val="Tahoma"/>
            <family val="2"/>
          </rPr>
          <t>For temporary ditch liner design, use 2-yr design storm for ditch flow rate (Q) for bare, rough soil to determine design storm flow depth. If data is not available, NCDOT will accept a default 0.5 ft design ditch flow depth (normal depth).</t>
        </r>
        <r>
          <rPr>
            <sz val="9"/>
            <rFont val="Tahoma"/>
            <family val="2"/>
          </rPr>
          <t xml:space="preserve">
</t>
        </r>
      </text>
    </comment>
    <comment ref="A129" authorId="1">
      <text>
        <r>
          <rPr>
            <sz val="8"/>
            <rFont val="Tahoma"/>
            <family val="2"/>
          </rPr>
          <t>For temporary ditch liner design, use 2-yr design storm for ditch flow rate (Q) for bare, rough soil to determine design storm flow depth. If data is not available, NCDOT will accept a default 0.5 ft design ditch flow depth (normal depth).</t>
        </r>
        <r>
          <rPr>
            <sz val="9"/>
            <rFont val="Tahoma"/>
            <family val="2"/>
          </rPr>
          <t xml:space="preserve">
</t>
        </r>
      </text>
    </comment>
    <comment ref="A149" authorId="1">
      <text>
        <r>
          <rPr>
            <sz val="8"/>
            <rFont val="Tahoma"/>
            <family val="2"/>
          </rPr>
          <t>For temporary ditch liner design, use 2-yr design storm for ditch flow rate (Q) for bare, rough soil to determine design storm flow depth. If data is not available, NCDOT will accept a default 0.5 ft design ditch flow depth (normal depth).</t>
        </r>
        <r>
          <rPr>
            <sz val="9"/>
            <rFont val="Tahoma"/>
            <family val="2"/>
          </rPr>
          <t xml:space="preserve">
</t>
        </r>
      </text>
    </comment>
    <comment ref="A169" authorId="1">
      <text>
        <r>
          <rPr>
            <sz val="8"/>
            <rFont val="Tahoma"/>
            <family val="2"/>
          </rPr>
          <t>For temporary ditch liner design, use 2-yr design storm for ditch flow rate (Q) for bare, rough soil to determine design storm flow depth. If data is not available, NCDOT will accept a default 0.5 ft design ditch flow depth (normal depth).</t>
        </r>
        <r>
          <rPr>
            <sz val="9"/>
            <rFont val="Tahoma"/>
            <family val="2"/>
          </rPr>
          <t xml:space="preserve">
</t>
        </r>
      </text>
    </comment>
    <comment ref="A189" authorId="1">
      <text>
        <r>
          <rPr>
            <sz val="8"/>
            <rFont val="Tahoma"/>
            <family val="2"/>
          </rPr>
          <t>For temporary ditch liner design, use 2-yr design storm for ditch flow rate (Q) for bare, rough soil to determine design storm flow depth. If data is not available, NCDOT will accept a default 0.5 ft design ditch flow depth (normal depth).</t>
        </r>
        <r>
          <rPr>
            <sz val="9"/>
            <rFont val="Tahoma"/>
            <family val="2"/>
          </rPr>
          <t xml:space="preserve">
</t>
        </r>
      </text>
    </comment>
  </commentList>
</comments>
</file>

<file path=xl/sharedStrings.xml><?xml version="1.0" encoding="utf-8"?>
<sst xmlns="http://schemas.openxmlformats.org/spreadsheetml/2006/main" count="665" uniqueCount="34">
  <si>
    <t xml:space="preserve"> </t>
  </si>
  <si>
    <t>Upper Station No.</t>
  </si>
  <si>
    <t>Lower Station No.</t>
  </si>
  <si>
    <t>Matting Requirement</t>
  </si>
  <si>
    <t>Construction Sheet #</t>
  </si>
  <si>
    <r>
      <t>yd</t>
    </r>
    <r>
      <rPr>
        <b/>
        <vertAlign val="superscript"/>
        <sz val="10"/>
        <rFont val="Arial"/>
        <family val="2"/>
      </rPr>
      <t>2</t>
    </r>
  </si>
  <si>
    <t>Actual Ditch Depth (ft.)</t>
  </si>
  <si>
    <t>Total Ditchline PSRM Quantity =</t>
  </si>
  <si>
    <t>Velocity (ft./s)</t>
  </si>
  <si>
    <t>Construction Line (-L-,-Y-,etc.)</t>
  </si>
  <si>
    <t>Left or Right (LT.,RT.,Median)</t>
  </si>
  <si>
    <t>Upper Station Elevation (ft.)</t>
  </si>
  <si>
    <t>Lower Station Elevation (ft.)</t>
  </si>
  <si>
    <t>Design Ditch Flow Depth (ft.)</t>
  </si>
  <si>
    <t>Frontslope Grade (i.e. 2 for 2:1)</t>
  </si>
  <si>
    <t>Backslope Grade (i.e. 2 for 2:1)</t>
  </si>
  <si>
    <t>Base Width (ft., 0 for V-Ditches)</t>
  </si>
  <si>
    <t>Measured Ditchline Length (ft.)</t>
  </si>
  <si>
    <t>Ditch Grade (%)</t>
  </si>
  <si>
    <r>
      <t>Shear Stress in Ditch (lb/ft</t>
    </r>
    <r>
      <rPr>
        <b/>
        <vertAlign val="superscript"/>
        <sz val="10"/>
        <rFont val="Arial"/>
        <family val="2"/>
      </rPr>
      <t>2</t>
    </r>
    <r>
      <rPr>
        <b/>
        <sz val="10"/>
        <rFont val="Arial"/>
        <family val="2"/>
      </rPr>
      <t>)</t>
    </r>
  </si>
  <si>
    <r>
      <t>PSRM Matting Quantity (yd</t>
    </r>
    <r>
      <rPr>
        <b/>
        <vertAlign val="superscript"/>
        <sz val="10"/>
        <rFont val="Arial"/>
        <family val="2"/>
      </rPr>
      <t>2</t>
    </r>
    <r>
      <rPr>
        <b/>
        <sz val="10"/>
        <rFont val="Arial"/>
        <family val="2"/>
      </rPr>
      <t>)</t>
    </r>
  </si>
  <si>
    <r>
      <t>Total PSRM Quantity (yd</t>
    </r>
    <r>
      <rPr>
        <b/>
        <vertAlign val="superscript"/>
        <sz val="10"/>
        <rFont val="Arial"/>
        <family val="2"/>
      </rPr>
      <t>2</t>
    </r>
    <r>
      <rPr>
        <b/>
        <sz val="10"/>
        <rFont val="Arial"/>
        <family val="2"/>
      </rPr>
      <t>) =</t>
    </r>
  </si>
  <si>
    <t>NCDOT Temporary Liner (Matting) in Ditchline Calculations (English)</t>
  </si>
  <si>
    <r>
      <t>Excelsior Matting Quantity (yd</t>
    </r>
    <r>
      <rPr>
        <b/>
        <vertAlign val="superscript"/>
        <sz val="10"/>
        <rFont val="Arial"/>
        <family val="2"/>
      </rPr>
      <t>2</t>
    </r>
    <r>
      <rPr>
        <b/>
        <sz val="10"/>
        <rFont val="Arial"/>
        <family val="2"/>
      </rPr>
      <t>)</t>
    </r>
  </si>
  <si>
    <t>Velocity (ft/s)</t>
  </si>
  <si>
    <r>
      <t>Straw Matting Quantity (yd</t>
    </r>
    <r>
      <rPr>
        <b/>
        <vertAlign val="superscript"/>
        <sz val="10"/>
        <rFont val="Arial"/>
        <family val="2"/>
      </rPr>
      <t>2</t>
    </r>
    <r>
      <rPr>
        <b/>
        <sz val="10"/>
        <rFont val="Arial"/>
        <family val="2"/>
      </rPr>
      <t>)</t>
    </r>
  </si>
  <si>
    <t>Total Ditchline Straw Matting Quantity =</t>
  </si>
  <si>
    <r>
      <t>Total Straw Matting Quantity (yd</t>
    </r>
    <r>
      <rPr>
        <b/>
        <vertAlign val="superscript"/>
        <sz val="10"/>
        <rFont val="Arial"/>
        <family val="2"/>
      </rPr>
      <t>2</t>
    </r>
    <r>
      <rPr>
        <b/>
        <sz val="10"/>
        <rFont val="Arial"/>
        <family val="2"/>
      </rPr>
      <t>) =</t>
    </r>
  </si>
  <si>
    <t>Design Storm Flow Depth (ft.)</t>
  </si>
  <si>
    <r>
      <t>Total Excelsior Matting Quantity (yd</t>
    </r>
    <r>
      <rPr>
        <b/>
        <vertAlign val="superscript"/>
        <sz val="10"/>
        <rFont val="Arial"/>
        <family val="2"/>
      </rPr>
      <t>2</t>
    </r>
    <r>
      <rPr>
        <b/>
        <sz val="10"/>
        <rFont val="Arial"/>
        <family val="2"/>
      </rPr>
      <t>) =</t>
    </r>
  </si>
  <si>
    <t>Total Ditchline Excelsior Matting Quantity =</t>
  </si>
  <si>
    <t>Revision Notes</t>
  </si>
  <si>
    <t>Revised desing storm depth, shear stress requirements, added excelsior matting option.  Removed rip rap option.</t>
  </si>
  <si>
    <t>Revised notes, added 9% factor for trenching/overlap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</si>
</sst>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lt;=9999999]###\-####;\(###\)\ ###\-####"/>
    <numFmt numFmtId="167" formatCode="dd\-mmm\-yy"/>
  </numFmts>
  <fonts count="42">
    <font>
      <sz val="10"/>
      <name val="Arial"/>
      <family val="0"/>
    </font>
    <font>
      <b/>
      <sz val="10"/>
      <name val="Arial"/>
      <family val="2"/>
    </font>
    <font>
      <b/>
      <vertAlign val="superscript"/>
      <sz val="10"/>
      <name val="Arial"/>
      <family val="2"/>
    </font>
    <font>
      <sz val="8"/>
      <name val="Tahoma"/>
      <family val="2"/>
    </font>
    <font>
      <b/>
      <sz val="16"/>
      <name val="Arial"/>
      <family val="2"/>
    </font>
    <font>
      <sz val="16"/>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1"/>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ck"/>
      <top style="thin"/>
      <bottom style="thin"/>
    </border>
    <border>
      <left style="thin"/>
      <right>
        <color indexed="63"/>
      </right>
      <top style="thin"/>
      <bottom style="thin"/>
    </border>
    <border>
      <left style="double"/>
      <right style="thin"/>
      <top style="thin"/>
      <bottom style="thin"/>
    </border>
    <border>
      <left style="double"/>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
    <xf numFmtId="0" fontId="0" fillId="0" borderId="0" xfId="0" applyAlignment="1">
      <alignment/>
    </xf>
    <xf numFmtId="0" fontId="0" fillId="0" borderId="10" xfId="0" applyBorder="1" applyAlignment="1">
      <alignment/>
    </xf>
    <xf numFmtId="2" fontId="0" fillId="33" borderId="11" xfId="0" applyNumberFormat="1" applyFill="1" applyBorder="1" applyAlignment="1">
      <alignment horizontal="center"/>
    </xf>
    <xf numFmtId="2" fontId="1" fillId="0" borderId="12"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1" fillId="34" borderId="11" xfId="0" applyFont="1" applyFill="1" applyBorder="1" applyAlignment="1" applyProtection="1">
      <alignment horizontal="center"/>
      <protection locked="0"/>
    </xf>
    <xf numFmtId="49" fontId="0" fillId="35" borderId="11" xfId="0" applyNumberFormat="1" applyFill="1" applyBorder="1" applyAlignment="1" applyProtection="1">
      <alignment horizontal="center"/>
      <protection locked="0"/>
    </xf>
    <xf numFmtId="0" fontId="0" fillId="35" borderId="11" xfId="0" applyFill="1" applyBorder="1" applyAlignment="1" applyProtection="1">
      <alignment horizontal="center"/>
      <protection locked="0"/>
    </xf>
    <xf numFmtId="0" fontId="0" fillId="35" borderId="11" xfId="0" applyNumberFormat="1" applyFill="1" applyBorder="1" applyAlignment="1" applyProtection="1">
      <alignment horizontal="right"/>
      <protection locked="0"/>
    </xf>
    <xf numFmtId="0" fontId="0" fillId="35" borderId="11" xfId="0" applyFill="1" applyBorder="1" applyAlignment="1" applyProtection="1">
      <alignment horizontal="right"/>
      <protection locked="0"/>
    </xf>
    <xf numFmtId="2" fontId="1" fillId="0" borderId="10" xfId="0" applyNumberFormat="1" applyFont="1" applyFill="1" applyBorder="1" applyAlignment="1">
      <alignment horizontal="center"/>
    </xf>
    <xf numFmtId="0" fontId="0" fillId="0" borderId="0" xfId="0" applyFill="1" applyBorder="1" applyAlignment="1">
      <alignment horizontal="right"/>
    </xf>
    <xf numFmtId="0" fontId="1" fillId="0" borderId="0" xfId="0" applyFont="1" applyAlignment="1">
      <alignment horizontal="left"/>
    </xf>
    <xf numFmtId="1" fontId="1" fillId="0" borderId="13" xfId="0" applyNumberFormat="1" applyFont="1" applyFill="1" applyBorder="1" applyAlignment="1">
      <alignment horizontal="center"/>
    </xf>
    <xf numFmtId="0" fontId="1" fillId="34" borderId="14" xfId="0" applyFont="1" applyFill="1" applyBorder="1" applyAlignment="1" applyProtection="1">
      <alignment horizontal="center"/>
      <protection locked="0"/>
    </xf>
    <xf numFmtId="49" fontId="0" fillId="35" borderId="14" xfId="0" applyNumberFormat="1" applyFill="1" applyBorder="1" applyAlignment="1" applyProtection="1">
      <alignment horizontal="center"/>
      <protection locked="0"/>
    </xf>
    <xf numFmtId="0" fontId="0" fillId="35" borderId="14" xfId="0" applyFill="1" applyBorder="1" applyAlignment="1" applyProtection="1">
      <alignment horizontal="center"/>
      <protection locked="0"/>
    </xf>
    <xf numFmtId="0" fontId="0" fillId="35" borderId="14" xfId="0" applyNumberFormat="1" applyFill="1" applyBorder="1" applyAlignment="1" applyProtection="1">
      <alignment horizontal="right"/>
      <protection locked="0"/>
    </xf>
    <xf numFmtId="0" fontId="0" fillId="35" borderId="14" xfId="0" applyFill="1" applyBorder="1" applyAlignment="1" applyProtection="1">
      <alignment horizontal="right"/>
      <protection locked="0"/>
    </xf>
    <xf numFmtId="2" fontId="0" fillId="33" borderId="14" xfId="0" applyNumberFormat="1" applyFill="1" applyBorder="1" applyAlignment="1">
      <alignment horizontal="center"/>
    </xf>
    <xf numFmtId="1" fontId="1" fillId="33" borderId="14" xfId="0" applyNumberFormat="1" applyFont="1" applyFill="1" applyBorder="1" applyAlignment="1">
      <alignment horizontal="center"/>
    </xf>
    <xf numFmtId="1" fontId="1" fillId="0" borderId="15" xfId="0" applyNumberFormat="1" applyFont="1" applyFill="1" applyBorder="1" applyAlignment="1">
      <alignment horizontal="center"/>
    </xf>
    <xf numFmtId="0" fontId="1" fillId="0" borderId="16" xfId="0" applyFont="1" applyBorder="1" applyAlignment="1">
      <alignment/>
    </xf>
    <xf numFmtId="0" fontId="0" fillId="0" borderId="16" xfId="0" applyBorder="1" applyAlignment="1">
      <alignment/>
    </xf>
    <xf numFmtId="0" fontId="1" fillId="0" borderId="16" xfId="0" applyFont="1" applyFill="1" applyBorder="1" applyAlignment="1">
      <alignment/>
    </xf>
    <xf numFmtId="0" fontId="1" fillId="0" borderId="16" xfId="0" applyFont="1" applyFill="1" applyBorder="1" applyAlignment="1">
      <alignment/>
    </xf>
    <xf numFmtId="0" fontId="0" fillId="36" borderId="14" xfId="0" applyFill="1" applyBorder="1" applyAlignment="1" applyProtection="1">
      <alignment horizontal="right"/>
      <protection locked="0"/>
    </xf>
    <xf numFmtId="1" fontId="1" fillId="37" borderId="15" xfId="0" applyNumberFormat="1" applyFont="1" applyFill="1" applyBorder="1" applyAlignment="1">
      <alignment horizontal="center"/>
    </xf>
    <xf numFmtId="1" fontId="1" fillId="37" borderId="13" xfId="0" applyNumberFormat="1" applyFont="1" applyFill="1" applyBorder="1" applyAlignment="1">
      <alignment horizontal="center"/>
    </xf>
    <xf numFmtId="2" fontId="1" fillId="37" borderId="14" xfId="0" applyNumberFormat="1" applyFont="1" applyFill="1" applyBorder="1" applyAlignment="1">
      <alignment horizontal="right"/>
    </xf>
    <xf numFmtId="1" fontId="1" fillId="37" borderId="14" xfId="0" applyNumberFormat="1" applyFont="1" applyFill="1" applyBorder="1" applyAlignment="1">
      <alignment horizontal="center"/>
    </xf>
    <xf numFmtId="1" fontId="1" fillId="37" borderId="11" xfId="0" applyNumberFormat="1" applyFont="1" applyFill="1" applyBorder="1" applyAlignment="1">
      <alignment horizontal="center"/>
    </xf>
    <xf numFmtId="0" fontId="1" fillId="34" borderId="16" xfId="0" applyFont="1" applyFill="1" applyBorder="1" applyAlignment="1">
      <alignment/>
    </xf>
    <xf numFmtId="0" fontId="1" fillId="35" borderId="16" xfId="0" applyFont="1" applyFill="1" applyBorder="1" applyAlignment="1">
      <alignment/>
    </xf>
    <xf numFmtId="0" fontId="1" fillId="35" borderId="16" xfId="0" applyFont="1" applyFill="1" applyBorder="1" applyAlignment="1">
      <alignment/>
    </xf>
    <xf numFmtId="0" fontId="1" fillId="36" borderId="16" xfId="0" applyFont="1" applyFill="1" applyBorder="1" applyAlignment="1">
      <alignment/>
    </xf>
    <xf numFmtId="0" fontId="1" fillId="33" borderId="16" xfId="0" applyNumberFormat="1" applyFont="1" applyFill="1" applyBorder="1" applyAlignment="1">
      <alignment/>
    </xf>
    <xf numFmtId="0" fontId="1" fillId="33" borderId="16" xfId="0" applyFont="1" applyFill="1" applyBorder="1" applyAlignment="1">
      <alignment/>
    </xf>
    <xf numFmtId="2" fontId="1" fillId="37" borderId="16" xfId="0" applyNumberFormat="1" applyFont="1" applyFill="1" applyBorder="1" applyAlignment="1">
      <alignment horizontal="right"/>
    </xf>
    <xf numFmtId="2" fontId="0" fillId="33" borderId="14" xfId="0" applyNumberFormat="1" applyFill="1" applyBorder="1" applyAlignment="1" applyProtection="1">
      <alignment horizontal="center"/>
      <protection locked="0"/>
    </xf>
    <xf numFmtId="0" fontId="1" fillId="33" borderId="14" xfId="0" applyFont="1" applyFill="1" applyBorder="1" applyAlignment="1" applyProtection="1">
      <alignment horizontal="center"/>
      <protection locked="0"/>
    </xf>
    <xf numFmtId="49" fontId="0" fillId="35" borderId="14" xfId="0" applyNumberFormat="1" applyFont="1" applyFill="1" applyBorder="1" applyAlignment="1" applyProtection="1">
      <alignment horizontal="center"/>
      <protection locked="0"/>
    </xf>
    <xf numFmtId="0" fontId="0" fillId="35" borderId="11" xfId="0" applyFont="1" applyFill="1" applyBorder="1" applyAlignment="1" applyProtection="1">
      <alignment horizontal="center"/>
      <protection locked="0"/>
    </xf>
    <xf numFmtId="2" fontId="1" fillId="0" borderId="16" xfId="0" applyNumberFormat="1" applyFont="1" applyFill="1" applyBorder="1" applyAlignment="1">
      <alignment horizontal="right"/>
    </xf>
    <xf numFmtId="2" fontId="1" fillId="0" borderId="0" xfId="0" applyNumberFormat="1" applyFont="1" applyFill="1" applyBorder="1" applyAlignment="1">
      <alignment horizontal="right"/>
    </xf>
    <xf numFmtId="2" fontId="1" fillId="37" borderId="17" xfId="0" applyNumberFormat="1" applyFont="1" applyFill="1" applyBorder="1" applyAlignment="1">
      <alignment horizontal="right"/>
    </xf>
    <xf numFmtId="2" fontId="1" fillId="0" borderId="17" xfId="0" applyNumberFormat="1" applyFont="1" applyFill="1" applyBorder="1" applyAlignment="1">
      <alignment horizontal="right"/>
    </xf>
    <xf numFmtId="2" fontId="1" fillId="37" borderId="18" xfId="0" applyNumberFormat="1" applyFont="1" applyFill="1" applyBorder="1" applyAlignment="1">
      <alignment horizontal="right"/>
    </xf>
    <xf numFmtId="2" fontId="1" fillId="0" borderId="19" xfId="0" applyNumberFormat="1" applyFont="1" applyFill="1" applyBorder="1" applyAlignment="1">
      <alignment horizontal="right"/>
    </xf>
    <xf numFmtId="0" fontId="0" fillId="0" borderId="0" xfId="0" applyFont="1" applyAlignment="1">
      <alignment/>
    </xf>
    <xf numFmtId="14" fontId="0" fillId="0" borderId="0" xfId="0" applyNumberFormat="1" applyAlignment="1">
      <alignment/>
    </xf>
    <xf numFmtId="0" fontId="4" fillId="0" borderId="10" xfId="0" applyFont="1" applyBorder="1" applyAlignment="1">
      <alignment/>
    </xf>
    <xf numFmtId="0" fontId="5"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13"/>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C20" sqref="C20"/>
    </sheetView>
  </sheetViews>
  <sheetFormatPr defaultColWidth="9.140625" defaultRowHeight="12.75"/>
  <cols>
    <col min="1" max="1" width="30.7109375" style="0" customWidth="1"/>
    <col min="6" max="7" width="9.28125" style="0" customWidth="1"/>
  </cols>
  <sheetData>
    <row r="1" spans="1:10" ht="20.25">
      <c r="A1" s="52" t="s">
        <v>22</v>
      </c>
      <c r="B1" s="53"/>
      <c r="C1" s="53"/>
      <c r="D1" s="53"/>
      <c r="E1" s="53"/>
      <c r="F1" s="53"/>
      <c r="G1" s="53"/>
      <c r="H1" s="53"/>
      <c r="I1" s="53"/>
      <c r="J1" s="1"/>
    </row>
    <row r="2" spans="1:26" ht="12.75">
      <c r="A2" s="33" t="s">
        <v>4</v>
      </c>
      <c r="B2" s="15"/>
      <c r="C2" s="6"/>
      <c r="D2" s="6"/>
      <c r="E2" s="6"/>
      <c r="F2" s="6"/>
      <c r="G2" s="6"/>
      <c r="H2" s="6" t="s">
        <v>0</v>
      </c>
      <c r="I2" s="6" t="s">
        <v>0</v>
      </c>
      <c r="J2" s="6" t="s">
        <v>0</v>
      </c>
      <c r="K2" s="6" t="s">
        <v>0</v>
      </c>
      <c r="L2" s="6" t="s">
        <v>0</v>
      </c>
      <c r="M2" s="6" t="s">
        <v>0</v>
      </c>
      <c r="N2" s="6" t="s">
        <v>0</v>
      </c>
      <c r="O2" s="6" t="s">
        <v>0</v>
      </c>
      <c r="P2" s="6" t="s">
        <v>0</v>
      </c>
      <c r="Q2" s="6" t="s">
        <v>0</v>
      </c>
      <c r="R2" s="6" t="s">
        <v>0</v>
      </c>
      <c r="S2" s="6" t="s">
        <v>0</v>
      </c>
      <c r="T2" s="6" t="s">
        <v>0</v>
      </c>
      <c r="U2" s="6" t="s">
        <v>0</v>
      </c>
      <c r="V2" s="6" t="s">
        <v>0</v>
      </c>
      <c r="W2" s="6" t="s">
        <v>0</v>
      </c>
      <c r="X2" s="6" t="s">
        <v>0</v>
      </c>
      <c r="Y2" s="6" t="s">
        <v>0</v>
      </c>
      <c r="Z2" s="6" t="s">
        <v>0</v>
      </c>
    </row>
    <row r="3" spans="1:26" ht="12.75">
      <c r="A3" s="34" t="s">
        <v>9</v>
      </c>
      <c r="B3" s="16"/>
      <c r="C3" s="42"/>
      <c r="D3" s="16"/>
      <c r="E3" s="16"/>
      <c r="F3" s="16"/>
      <c r="G3" s="16"/>
      <c r="H3" s="7"/>
      <c r="I3" s="7"/>
      <c r="J3" s="7"/>
      <c r="K3" s="7"/>
      <c r="L3" s="7"/>
      <c r="M3" s="7"/>
      <c r="N3" s="7"/>
      <c r="O3" s="7" t="s">
        <v>0</v>
      </c>
      <c r="P3" s="7" t="s">
        <v>0</v>
      </c>
      <c r="Q3" s="7" t="s">
        <v>0</v>
      </c>
      <c r="R3" s="7" t="s">
        <v>0</v>
      </c>
      <c r="S3" s="7" t="s">
        <v>0</v>
      </c>
      <c r="T3" s="7" t="s">
        <v>0</v>
      </c>
      <c r="U3" s="7" t="s">
        <v>0</v>
      </c>
      <c r="V3" s="7" t="s">
        <v>0</v>
      </c>
      <c r="W3" s="7" t="s">
        <v>0</v>
      </c>
      <c r="X3" s="7" t="s">
        <v>0</v>
      </c>
      <c r="Y3" s="7" t="s">
        <v>0</v>
      </c>
      <c r="Z3" s="7" t="s">
        <v>0</v>
      </c>
    </row>
    <row r="4" spans="1:26" ht="12.75">
      <c r="A4" s="34" t="s">
        <v>10</v>
      </c>
      <c r="B4" s="17"/>
      <c r="C4" s="43"/>
      <c r="D4" s="8"/>
      <c r="E4" s="8"/>
      <c r="F4" s="8"/>
      <c r="G4" s="8"/>
      <c r="H4" s="8"/>
      <c r="I4" s="8"/>
      <c r="J4" s="8"/>
      <c r="K4" s="8"/>
      <c r="L4" s="8"/>
      <c r="M4" s="8"/>
      <c r="N4" s="8"/>
      <c r="O4" s="8" t="s">
        <v>0</v>
      </c>
      <c r="P4" s="8" t="s">
        <v>0</v>
      </c>
      <c r="Q4" s="8" t="s">
        <v>0</v>
      </c>
      <c r="R4" s="8" t="s">
        <v>0</v>
      </c>
      <c r="S4" s="8" t="s">
        <v>0</v>
      </c>
      <c r="T4" s="8" t="s">
        <v>0</v>
      </c>
      <c r="U4" s="8" t="s">
        <v>0</v>
      </c>
      <c r="V4" s="8" t="s">
        <v>0</v>
      </c>
      <c r="W4" s="8" t="s">
        <v>0</v>
      </c>
      <c r="X4" s="8" t="s">
        <v>0</v>
      </c>
      <c r="Y4" s="8" t="s">
        <v>0</v>
      </c>
      <c r="Z4" s="8" t="s">
        <v>0</v>
      </c>
    </row>
    <row r="5" spans="1:26" ht="12.75">
      <c r="A5" s="35" t="s">
        <v>1</v>
      </c>
      <c r="B5" s="18"/>
      <c r="C5" s="9"/>
      <c r="D5" s="10"/>
      <c r="E5" s="9"/>
      <c r="F5" s="10"/>
      <c r="G5" s="10"/>
      <c r="H5" s="9"/>
      <c r="I5" s="9"/>
      <c r="J5" s="9"/>
      <c r="K5" s="9"/>
      <c r="L5" s="9"/>
      <c r="M5" s="9"/>
      <c r="N5" s="9"/>
      <c r="O5" s="9"/>
      <c r="P5" s="9"/>
      <c r="Q5" s="9"/>
      <c r="R5" s="9"/>
      <c r="S5" s="9"/>
      <c r="T5" s="9"/>
      <c r="U5" s="9"/>
      <c r="V5" s="9"/>
      <c r="W5" s="9"/>
      <c r="X5" s="9"/>
      <c r="Y5" s="9"/>
      <c r="Z5" s="9"/>
    </row>
    <row r="6" spans="1:26" ht="12.75">
      <c r="A6" s="34" t="s">
        <v>11</v>
      </c>
      <c r="B6" s="19"/>
      <c r="C6" s="10"/>
      <c r="D6" s="10"/>
      <c r="E6" s="10"/>
      <c r="F6" s="10"/>
      <c r="G6" s="10"/>
      <c r="H6" s="10"/>
      <c r="I6" s="10"/>
      <c r="J6" s="10"/>
      <c r="K6" s="10"/>
      <c r="L6" s="10"/>
      <c r="M6" s="10"/>
      <c r="N6" s="10"/>
      <c r="O6" s="10"/>
      <c r="P6" s="10"/>
      <c r="Q6" s="10"/>
      <c r="R6" s="10"/>
      <c r="S6" s="10"/>
      <c r="T6" s="10"/>
      <c r="U6" s="10"/>
      <c r="V6" s="10"/>
      <c r="W6" s="10"/>
      <c r="X6" s="10"/>
      <c r="Y6" s="10"/>
      <c r="Z6" s="10"/>
    </row>
    <row r="7" spans="1:26" ht="12.75">
      <c r="A7" s="35" t="s">
        <v>2</v>
      </c>
      <c r="B7" s="19"/>
      <c r="C7" s="10"/>
      <c r="D7" s="10"/>
      <c r="E7" s="10"/>
      <c r="F7" s="10"/>
      <c r="G7" s="10"/>
      <c r="H7" s="10"/>
      <c r="I7" s="10"/>
      <c r="J7" s="10"/>
      <c r="K7" s="10"/>
      <c r="L7" s="10"/>
      <c r="M7" s="10"/>
      <c r="N7" s="10"/>
      <c r="O7" s="10"/>
      <c r="P7" s="10"/>
      <c r="Q7" s="10"/>
      <c r="R7" s="10"/>
      <c r="S7" s="10"/>
      <c r="T7" s="10"/>
      <c r="U7" s="10"/>
      <c r="V7" s="10"/>
      <c r="W7" s="10"/>
      <c r="X7" s="10"/>
      <c r="Y7" s="10"/>
      <c r="Z7" s="10"/>
    </row>
    <row r="8" spans="1:26" ht="12.75">
      <c r="A8" s="34" t="s">
        <v>12</v>
      </c>
      <c r="B8" s="19"/>
      <c r="C8" s="10"/>
      <c r="D8" s="10"/>
      <c r="E8" s="10"/>
      <c r="F8" s="10"/>
      <c r="G8" s="10"/>
      <c r="H8" s="10"/>
      <c r="I8" s="10"/>
      <c r="J8" s="10"/>
      <c r="K8" s="10"/>
      <c r="L8" s="10"/>
      <c r="M8" s="10"/>
      <c r="N8" s="10"/>
      <c r="O8" s="10"/>
      <c r="P8" s="10"/>
      <c r="Q8" s="10"/>
      <c r="R8" s="10"/>
      <c r="S8" s="10"/>
      <c r="T8" s="10"/>
      <c r="U8" s="10"/>
      <c r="V8" s="10"/>
      <c r="W8" s="10"/>
      <c r="X8" s="10"/>
      <c r="Y8" s="10"/>
      <c r="Z8" s="10"/>
    </row>
    <row r="9" spans="1:26" ht="12.75">
      <c r="A9" s="36" t="s">
        <v>28</v>
      </c>
      <c r="B9" s="27">
        <v>0.5</v>
      </c>
      <c r="C9" s="27">
        <v>0.5</v>
      </c>
      <c r="D9" s="27">
        <v>0.5</v>
      </c>
      <c r="E9" s="27">
        <v>0.5</v>
      </c>
      <c r="F9" s="27">
        <v>0.5</v>
      </c>
      <c r="G9" s="27">
        <v>0.5</v>
      </c>
      <c r="H9" s="27">
        <v>0.5</v>
      </c>
      <c r="I9" s="27">
        <v>0.5</v>
      </c>
      <c r="J9" s="27">
        <v>0.5</v>
      </c>
      <c r="K9" s="27">
        <v>0.5</v>
      </c>
      <c r="L9" s="27">
        <v>0.5</v>
      </c>
      <c r="M9" s="27">
        <v>0.5</v>
      </c>
      <c r="N9" s="27">
        <v>0.5</v>
      </c>
      <c r="O9" s="27">
        <v>0.5</v>
      </c>
      <c r="P9" s="27">
        <v>0.5</v>
      </c>
      <c r="Q9" s="27">
        <v>0.5</v>
      </c>
      <c r="R9" s="27">
        <v>0.5</v>
      </c>
      <c r="S9" s="27">
        <v>0.5</v>
      </c>
      <c r="T9" s="27">
        <v>0.5</v>
      </c>
      <c r="U9" s="27">
        <v>0.5</v>
      </c>
      <c r="V9" s="27">
        <v>0.5</v>
      </c>
      <c r="W9" s="27">
        <v>0.5</v>
      </c>
      <c r="X9" s="27">
        <v>0.5</v>
      </c>
      <c r="Y9" s="27">
        <v>0.5</v>
      </c>
      <c r="Z9" s="27">
        <v>0.5</v>
      </c>
    </row>
    <row r="10" spans="1:26" ht="12.75">
      <c r="A10" s="34" t="s">
        <v>6</v>
      </c>
      <c r="B10" s="19"/>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2.75">
      <c r="A11" s="34" t="s">
        <v>14</v>
      </c>
      <c r="B11" s="19"/>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2.75">
      <c r="A12" s="34" t="s">
        <v>15</v>
      </c>
      <c r="B12" s="19"/>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2.75">
      <c r="A13" s="34" t="s">
        <v>16</v>
      </c>
      <c r="B13" s="19"/>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2.75">
      <c r="A14" s="34" t="s">
        <v>17</v>
      </c>
      <c r="B14" s="18"/>
      <c r="C14" s="9"/>
      <c r="D14" s="9"/>
      <c r="E14" s="9"/>
      <c r="F14" s="9"/>
      <c r="G14" s="9"/>
      <c r="H14" s="9"/>
      <c r="I14" s="9"/>
      <c r="J14" s="9"/>
      <c r="K14" s="9"/>
      <c r="L14" s="9"/>
      <c r="M14" s="9"/>
      <c r="N14" s="9"/>
      <c r="O14" s="9"/>
      <c r="P14" s="9"/>
      <c r="Q14" s="9"/>
      <c r="R14" s="9"/>
      <c r="S14" s="9"/>
      <c r="T14" s="9"/>
      <c r="U14" s="9"/>
      <c r="V14" s="9"/>
      <c r="W14" s="9"/>
      <c r="X14" s="9"/>
      <c r="Y14" s="9"/>
      <c r="Z14" s="9"/>
    </row>
    <row r="15" spans="1:26" ht="12.75">
      <c r="A15" s="37" t="s">
        <v>18</v>
      </c>
      <c r="B15" s="40">
        <f>IF(OR(B5="",B6="",B7="",B8=""),0,ABS((B8-B6)/(B7-B5))*100)</f>
        <v>0</v>
      </c>
      <c r="C15" s="40">
        <f>IF(OR(C5="",C6="",C7="",C8=""),0,ABS((C8-C6)/(C7-C5))*100)</f>
        <v>0</v>
      </c>
      <c r="D15" s="40">
        <f aca="true" t="shared" si="0" ref="D15:Z15">IF(OR(D5="",D6="",D7="",D8=""),0,ABS((D8-D6)/(D7-D5))*100)</f>
        <v>0</v>
      </c>
      <c r="E15" s="40">
        <f t="shared" si="0"/>
        <v>0</v>
      </c>
      <c r="F15" s="40">
        <f t="shared" si="0"/>
        <v>0</v>
      </c>
      <c r="G15" s="40">
        <f t="shared" si="0"/>
        <v>0</v>
      </c>
      <c r="H15" s="40">
        <f t="shared" si="0"/>
        <v>0</v>
      </c>
      <c r="I15" s="40">
        <f t="shared" si="0"/>
        <v>0</v>
      </c>
      <c r="J15" s="40">
        <f t="shared" si="0"/>
        <v>0</v>
      </c>
      <c r="K15" s="40">
        <f t="shared" si="0"/>
        <v>0</v>
      </c>
      <c r="L15" s="40">
        <f t="shared" si="0"/>
        <v>0</v>
      </c>
      <c r="M15" s="40">
        <f t="shared" si="0"/>
        <v>0</v>
      </c>
      <c r="N15" s="40">
        <f t="shared" si="0"/>
        <v>0</v>
      </c>
      <c r="O15" s="40">
        <f t="shared" si="0"/>
        <v>0</v>
      </c>
      <c r="P15" s="40">
        <f t="shared" si="0"/>
        <v>0</v>
      </c>
      <c r="Q15" s="40">
        <f t="shared" si="0"/>
        <v>0</v>
      </c>
      <c r="R15" s="40">
        <f t="shared" si="0"/>
        <v>0</v>
      </c>
      <c r="S15" s="40">
        <f t="shared" si="0"/>
        <v>0</v>
      </c>
      <c r="T15" s="40">
        <f t="shared" si="0"/>
        <v>0</v>
      </c>
      <c r="U15" s="40">
        <f t="shared" si="0"/>
        <v>0</v>
      </c>
      <c r="V15" s="40">
        <f t="shared" si="0"/>
        <v>0</v>
      </c>
      <c r="W15" s="40">
        <f t="shared" si="0"/>
        <v>0</v>
      </c>
      <c r="X15" s="40">
        <f t="shared" si="0"/>
        <v>0</v>
      </c>
      <c r="Y15" s="40">
        <f t="shared" si="0"/>
        <v>0</v>
      </c>
      <c r="Z15" s="40">
        <f t="shared" si="0"/>
        <v>0</v>
      </c>
    </row>
    <row r="16" spans="1:26" ht="12.75">
      <c r="A16" s="38" t="s">
        <v>24</v>
      </c>
      <c r="B16" s="20">
        <f>64.78*((B9*B13+(0.5*B9*B11*B9)+(0.5*B9*B12*B9))/(B13+SQRT(B9^2+(B9*B11)^2)+SQRT(B9^2+(B9*B12)^2)))^(2/3)*(B15/100)^0.5</f>
        <v>0</v>
      </c>
      <c r="C16" s="20">
        <f>64.78*((C9*C13+(0.5*C9*C11*C9)+(0.5*C9*C12*C9))/(C13+SQRT(C9^2+(C9*C11)^2)+SQRT(C9^2+(C9*C12)^2)))^(2/3)*(C15/100)^0.5</f>
        <v>0</v>
      </c>
      <c r="D16" s="20">
        <f aca="true" t="shared" si="1" ref="D16:Z16">64.78*((D9*D13+(0.5*D9*D11*D9)+(0.5*D9*D12*D9))/(D13+SQRT(D9^2+(D9*D11)^2)+SQRT(D9^2+(D9*D12)^2)))^(2/3)*(D15/100)^0.5</f>
        <v>0</v>
      </c>
      <c r="E16" s="20">
        <f t="shared" si="1"/>
        <v>0</v>
      </c>
      <c r="F16" s="20">
        <f t="shared" si="1"/>
        <v>0</v>
      </c>
      <c r="G16" s="20">
        <f t="shared" si="1"/>
        <v>0</v>
      </c>
      <c r="H16" s="20">
        <f t="shared" si="1"/>
        <v>0</v>
      </c>
      <c r="I16" s="20">
        <f t="shared" si="1"/>
        <v>0</v>
      </c>
      <c r="J16" s="20">
        <f t="shared" si="1"/>
        <v>0</v>
      </c>
      <c r="K16" s="20">
        <f t="shared" si="1"/>
        <v>0</v>
      </c>
      <c r="L16" s="20">
        <f t="shared" si="1"/>
        <v>0</v>
      </c>
      <c r="M16" s="20">
        <f t="shared" si="1"/>
        <v>0</v>
      </c>
      <c r="N16" s="20">
        <f t="shared" si="1"/>
        <v>0</v>
      </c>
      <c r="O16" s="20">
        <f t="shared" si="1"/>
        <v>0</v>
      </c>
      <c r="P16" s="20">
        <f t="shared" si="1"/>
        <v>0</v>
      </c>
      <c r="Q16" s="20">
        <f t="shared" si="1"/>
        <v>0</v>
      </c>
      <c r="R16" s="20">
        <f t="shared" si="1"/>
        <v>0</v>
      </c>
      <c r="S16" s="20">
        <f t="shared" si="1"/>
        <v>0</v>
      </c>
      <c r="T16" s="20">
        <f t="shared" si="1"/>
        <v>0</v>
      </c>
      <c r="U16" s="20">
        <f t="shared" si="1"/>
        <v>0</v>
      </c>
      <c r="V16" s="20">
        <f t="shared" si="1"/>
        <v>0</v>
      </c>
      <c r="W16" s="20">
        <f t="shared" si="1"/>
        <v>0</v>
      </c>
      <c r="X16" s="20">
        <f t="shared" si="1"/>
        <v>0</v>
      </c>
      <c r="Y16" s="20">
        <f t="shared" si="1"/>
        <v>0</v>
      </c>
      <c r="Z16" s="20">
        <f t="shared" si="1"/>
        <v>0</v>
      </c>
    </row>
    <row r="17" spans="1:26" ht="14.25">
      <c r="A17" s="38" t="s">
        <v>19</v>
      </c>
      <c r="B17" s="20">
        <f>62.4*B9*B15/100</f>
        <v>0</v>
      </c>
      <c r="C17" s="2">
        <f aca="true" t="shared" si="2" ref="C17:Z17">62.4*C9*C15/100</f>
        <v>0</v>
      </c>
      <c r="D17" s="2">
        <f t="shared" si="2"/>
        <v>0</v>
      </c>
      <c r="E17" s="2">
        <f t="shared" si="2"/>
        <v>0</v>
      </c>
      <c r="F17" s="2">
        <f t="shared" si="2"/>
        <v>0</v>
      </c>
      <c r="G17" s="2">
        <f t="shared" si="2"/>
        <v>0</v>
      </c>
      <c r="H17" s="2">
        <f t="shared" si="2"/>
        <v>0</v>
      </c>
      <c r="I17" s="2">
        <f t="shared" si="2"/>
        <v>0</v>
      </c>
      <c r="J17" s="2">
        <f t="shared" si="2"/>
        <v>0</v>
      </c>
      <c r="K17" s="2">
        <f t="shared" si="2"/>
        <v>0</v>
      </c>
      <c r="L17" s="2">
        <f t="shared" si="2"/>
        <v>0</v>
      </c>
      <c r="M17" s="2">
        <f t="shared" si="2"/>
        <v>0</v>
      </c>
      <c r="N17" s="2">
        <f t="shared" si="2"/>
        <v>0</v>
      </c>
      <c r="O17" s="2">
        <f t="shared" si="2"/>
        <v>0</v>
      </c>
      <c r="P17" s="2">
        <f t="shared" si="2"/>
        <v>0</v>
      </c>
      <c r="Q17" s="2">
        <f t="shared" si="2"/>
        <v>0</v>
      </c>
      <c r="R17" s="2">
        <f t="shared" si="2"/>
        <v>0</v>
      </c>
      <c r="S17" s="2">
        <f t="shared" si="2"/>
        <v>0</v>
      </c>
      <c r="T17" s="2">
        <f t="shared" si="2"/>
        <v>0</v>
      </c>
      <c r="U17" s="2">
        <f t="shared" si="2"/>
        <v>0</v>
      </c>
      <c r="V17" s="2">
        <f t="shared" si="2"/>
        <v>0</v>
      </c>
      <c r="W17" s="2">
        <f t="shared" si="2"/>
        <v>0</v>
      </c>
      <c r="X17" s="2">
        <f t="shared" si="2"/>
        <v>0</v>
      </c>
      <c r="Y17" s="2">
        <f t="shared" si="2"/>
        <v>0</v>
      </c>
      <c r="Z17" s="2">
        <f t="shared" si="2"/>
        <v>0</v>
      </c>
    </row>
    <row r="18" spans="1:26" ht="12.75">
      <c r="A18" s="38" t="s">
        <v>3</v>
      </c>
      <c r="B18" s="41" t="str">
        <f>IF(AND(B16&gt;2,B17&gt;=0.18,B17&lt;=1.25),"Straw",IF(AND(B16&gt;2,B17&gt;1.25,B17&lt;=2.25),"Excelsior",IF(OR(B17&gt;2.25),"PSRM","None")))</f>
        <v>None</v>
      </c>
      <c r="C18" s="41" t="str">
        <f aca="true" t="shared" si="3" ref="C18:Z18">IF(AND(C16&gt;2,C17&gt;=0.18,C17&lt;=1.25),"Straw",IF(AND(C16&gt;2,C17&gt;1.25,C17&lt;=2.25),"Excelsior",IF(OR(C17&gt;2.25),"PSRM","None")))</f>
        <v>None</v>
      </c>
      <c r="D18" s="41" t="str">
        <f t="shared" si="3"/>
        <v>None</v>
      </c>
      <c r="E18" s="41" t="str">
        <f t="shared" si="3"/>
        <v>None</v>
      </c>
      <c r="F18" s="41" t="str">
        <f t="shared" si="3"/>
        <v>None</v>
      </c>
      <c r="G18" s="41" t="str">
        <f t="shared" si="3"/>
        <v>None</v>
      </c>
      <c r="H18" s="41" t="str">
        <f t="shared" si="3"/>
        <v>None</v>
      </c>
      <c r="I18" s="41" t="str">
        <f t="shared" si="3"/>
        <v>None</v>
      </c>
      <c r="J18" s="41" t="str">
        <f t="shared" si="3"/>
        <v>None</v>
      </c>
      <c r="K18" s="41" t="str">
        <f t="shared" si="3"/>
        <v>None</v>
      </c>
      <c r="L18" s="41" t="str">
        <f t="shared" si="3"/>
        <v>None</v>
      </c>
      <c r="M18" s="41" t="str">
        <f t="shared" si="3"/>
        <v>None</v>
      </c>
      <c r="N18" s="41" t="str">
        <f t="shared" si="3"/>
        <v>None</v>
      </c>
      <c r="O18" s="41" t="str">
        <f t="shared" si="3"/>
        <v>None</v>
      </c>
      <c r="P18" s="41" t="str">
        <f t="shared" si="3"/>
        <v>None</v>
      </c>
      <c r="Q18" s="41" t="str">
        <f t="shared" si="3"/>
        <v>None</v>
      </c>
      <c r="R18" s="41" t="str">
        <f t="shared" si="3"/>
        <v>None</v>
      </c>
      <c r="S18" s="41" t="str">
        <f t="shared" si="3"/>
        <v>None</v>
      </c>
      <c r="T18" s="41" t="str">
        <f t="shared" si="3"/>
        <v>None</v>
      </c>
      <c r="U18" s="41" t="str">
        <f t="shared" si="3"/>
        <v>None</v>
      </c>
      <c r="V18" s="41" t="str">
        <f t="shared" si="3"/>
        <v>None</v>
      </c>
      <c r="W18" s="41" t="str">
        <f t="shared" si="3"/>
        <v>None</v>
      </c>
      <c r="X18" s="41" t="str">
        <f t="shared" si="3"/>
        <v>None</v>
      </c>
      <c r="Y18" s="41" t="str">
        <f t="shared" si="3"/>
        <v>None</v>
      </c>
      <c r="Z18" s="41" t="str">
        <f t="shared" si="3"/>
        <v>None</v>
      </c>
    </row>
    <row r="19" spans="1:26" ht="14.25">
      <c r="A19" s="38" t="s">
        <v>25</v>
      </c>
      <c r="B19" s="21">
        <f>IF(B18="Straw",CEILING((B14*(B13+SQRT(B10^2+(B10*B11)^2)+SQRT(B10^2+(B10*B12)^2)))*0.121,5),0)</f>
        <v>0</v>
      </c>
      <c r="C19" s="21">
        <f aca="true" t="shared" si="4" ref="C19:Z19">IF(C18="Straw",CEILING((C14*(C13+SQRT(C10^2+(C10*C11)^2)+SQRT(C10^2+(C10*C12)^2)))*0.121,5),0)</f>
        <v>0</v>
      </c>
      <c r="D19" s="21">
        <f t="shared" si="4"/>
        <v>0</v>
      </c>
      <c r="E19" s="21">
        <f t="shared" si="4"/>
        <v>0</v>
      </c>
      <c r="F19" s="21">
        <f t="shared" si="4"/>
        <v>0</v>
      </c>
      <c r="G19" s="21">
        <f t="shared" si="4"/>
        <v>0</v>
      </c>
      <c r="H19" s="21">
        <f t="shared" si="4"/>
        <v>0</v>
      </c>
      <c r="I19" s="21">
        <f t="shared" si="4"/>
        <v>0</v>
      </c>
      <c r="J19" s="21">
        <f t="shared" si="4"/>
        <v>0</v>
      </c>
      <c r="K19" s="21">
        <f t="shared" si="4"/>
        <v>0</v>
      </c>
      <c r="L19" s="21">
        <f t="shared" si="4"/>
        <v>0</v>
      </c>
      <c r="M19" s="21">
        <f t="shared" si="4"/>
        <v>0</v>
      </c>
      <c r="N19" s="21">
        <f t="shared" si="4"/>
        <v>0</v>
      </c>
      <c r="O19" s="21">
        <f t="shared" si="4"/>
        <v>0</v>
      </c>
      <c r="P19" s="21">
        <f t="shared" si="4"/>
        <v>0</v>
      </c>
      <c r="Q19" s="21">
        <f t="shared" si="4"/>
        <v>0</v>
      </c>
      <c r="R19" s="21">
        <f t="shared" si="4"/>
        <v>0</v>
      </c>
      <c r="S19" s="21">
        <f t="shared" si="4"/>
        <v>0</v>
      </c>
      <c r="T19" s="21">
        <f t="shared" si="4"/>
        <v>0</v>
      </c>
      <c r="U19" s="21">
        <f t="shared" si="4"/>
        <v>0</v>
      </c>
      <c r="V19" s="21">
        <f t="shared" si="4"/>
        <v>0</v>
      </c>
      <c r="W19" s="21">
        <f t="shared" si="4"/>
        <v>0</v>
      </c>
      <c r="X19" s="21">
        <f t="shared" si="4"/>
        <v>0</v>
      </c>
      <c r="Y19" s="21">
        <f t="shared" si="4"/>
        <v>0</v>
      </c>
      <c r="Z19" s="21">
        <f t="shared" si="4"/>
        <v>0</v>
      </c>
    </row>
    <row r="20" spans="1:26" ht="14.25">
      <c r="A20" s="38" t="s">
        <v>23</v>
      </c>
      <c r="B20" s="21">
        <f>IF(B18="Excelsior",CEILING((B14*(B13+SQRT(B10^2+(B10*B11)^2)+SQRT(B10^2+(B10*B12)^2)))*0.121,5),0)</f>
        <v>0</v>
      </c>
      <c r="C20" s="21">
        <f aca="true" t="shared" si="5" ref="C20:Z20">IF(C18="Excelsior",CEILING((C14*(C13+SQRT(C10^2+(C10*C11)^2)+SQRT(C10^2+(C10*C12)^2)))*0.121,5),0)</f>
        <v>0</v>
      </c>
      <c r="D20" s="21">
        <f t="shared" si="5"/>
        <v>0</v>
      </c>
      <c r="E20" s="21">
        <f t="shared" si="5"/>
        <v>0</v>
      </c>
      <c r="F20" s="21">
        <f t="shared" si="5"/>
        <v>0</v>
      </c>
      <c r="G20" s="21">
        <f t="shared" si="5"/>
        <v>0</v>
      </c>
      <c r="H20" s="21">
        <f t="shared" si="5"/>
        <v>0</v>
      </c>
      <c r="I20" s="21">
        <f t="shared" si="5"/>
        <v>0</v>
      </c>
      <c r="J20" s="21">
        <f t="shared" si="5"/>
        <v>0</v>
      </c>
      <c r="K20" s="21">
        <f t="shared" si="5"/>
        <v>0</v>
      </c>
      <c r="L20" s="21">
        <f t="shared" si="5"/>
        <v>0</v>
      </c>
      <c r="M20" s="21">
        <f t="shared" si="5"/>
        <v>0</v>
      </c>
      <c r="N20" s="21">
        <f t="shared" si="5"/>
        <v>0</v>
      </c>
      <c r="O20" s="21">
        <f t="shared" si="5"/>
        <v>0</v>
      </c>
      <c r="P20" s="21">
        <f t="shared" si="5"/>
        <v>0</v>
      </c>
      <c r="Q20" s="21">
        <f t="shared" si="5"/>
        <v>0</v>
      </c>
      <c r="R20" s="21">
        <f t="shared" si="5"/>
        <v>0</v>
      </c>
      <c r="S20" s="21">
        <f t="shared" si="5"/>
        <v>0</v>
      </c>
      <c r="T20" s="21">
        <f t="shared" si="5"/>
        <v>0</v>
      </c>
      <c r="U20" s="21">
        <f t="shared" si="5"/>
        <v>0</v>
      </c>
      <c r="V20" s="21">
        <f t="shared" si="5"/>
        <v>0</v>
      </c>
      <c r="W20" s="21">
        <f t="shared" si="5"/>
        <v>0</v>
      </c>
      <c r="X20" s="21">
        <f t="shared" si="5"/>
        <v>0</v>
      </c>
      <c r="Y20" s="21">
        <f t="shared" si="5"/>
        <v>0</v>
      </c>
      <c r="Z20" s="21">
        <f t="shared" si="5"/>
        <v>0</v>
      </c>
    </row>
    <row r="21" spans="1:26" ht="14.25">
      <c r="A21" s="38" t="s">
        <v>20</v>
      </c>
      <c r="B21" s="21">
        <f>IF(B18="PSRM",CEILING((B14*(B13+SQRT(B10^2+(B10*B11)^2)+SQRT(B10^2+(B10*B12)^2)))*0.121,5),0)</f>
        <v>0</v>
      </c>
      <c r="C21" s="21">
        <f aca="true" t="shared" si="6" ref="C21:Z21">IF(C18="PSRM",CEILING((C14*(C13+SQRT(C10^2+(C10*C11)^2)+SQRT(C10^2+(C10*C12)^2)))*0.121,5),0)</f>
        <v>0</v>
      </c>
      <c r="D21" s="21">
        <f t="shared" si="6"/>
        <v>0</v>
      </c>
      <c r="E21" s="21">
        <f t="shared" si="6"/>
        <v>0</v>
      </c>
      <c r="F21" s="21">
        <f t="shared" si="6"/>
        <v>0</v>
      </c>
      <c r="G21" s="21">
        <f t="shared" si="6"/>
        <v>0</v>
      </c>
      <c r="H21" s="21">
        <f t="shared" si="6"/>
        <v>0</v>
      </c>
      <c r="I21" s="21">
        <f t="shared" si="6"/>
        <v>0</v>
      </c>
      <c r="J21" s="21">
        <f t="shared" si="6"/>
        <v>0</v>
      </c>
      <c r="K21" s="21">
        <f t="shared" si="6"/>
        <v>0</v>
      </c>
      <c r="L21" s="21">
        <f t="shared" si="6"/>
        <v>0</v>
      </c>
      <c r="M21" s="21">
        <f t="shared" si="6"/>
        <v>0</v>
      </c>
      <c r="N21" s="21">
        <f t="shared" si="6"/>
        <v>0</v>
      </c>
      <c r="O21" s="21">
        <f t="shared" si="6"/>
        <v>0</v>
      </c>
      <c r="P21" s="21">
        <f t="shared" si="6"/>
        <v>0</v>
      </c>
      <c r="Q21" s="21">
        <f t="shared" si="6"/>
        <v>0</v>
      </c>
      <c r="R21" s="21">
        <f t="shared" si="6"/>
        <v>0</v>
      </c>
      <c r="S21" s="21">
        <f t="shared" si="6"/>
        <v>0</v>
      </c>
      <c r="T21" s="21">
        <f t="shared" si="6"/>
        <v>0</v>
      </c>
      <c r="U21" s="21">
        <f t="shared" si="6"/>
        <v>0</v>
      </c>
      <c r="V21" s="21">
        <f t="shared" si="6"/>
        <v>0</v>
      </c>
      <c r="W21" s="21">
        <f t="shared" si="6"/>
        <v>0</v>
      </c>
      <c r="X21" s="21">
        <f t="shared" si="6"/>
        <v>0</v>
      </c>
      <c r="Y21" s="21">
        <f t="shared" si="6"/>
        <v>0</v>
      </c>
      <c r="Z21" s="21">
        <f t="shared" si="6"/>
        <v>0</v>
      </c>
    </row>
    <row r="22" ht="12.75">
      <c r="A22" s="24"/>
    </row>
    <row r="23" spans="1:26" ht="12.75">
      <c r="A23" s="34" t="s">
        <v>9</v>
      </c>
      <c r="B23" s="16"/>
      <c r="C23" s="7"/>
      <c r="D23" s="7" t="s">
        <v>0</v>
      </c>
      <c r="E23" s="7"/>
      <c r="F23" s="7"/>
      <c r="G23" s="7" t="s">
        <v>0</v>
      </c>
      <c r="H23" s="7" t="s">
        <v>0</v>
      </c>
      <c r="I23" s="7" t="s">
        <v>0</v>
      </c>
      <c r="J23" s="7" t="s">
        <v>0</v>
      </c>
      <c r="K23" s="7" t="s">
        <v>0</v>
      </c>
      <c r="L23" s="7" t="s">
        <v>0</v>
      </c>
      <c r="M23" s="7" t="s">
        <v>0</v>
      </c>
      <c r="N23" s="7" t="s">
        <v>0</v>
      </c>
      <c r="O23" s="7" t="s">
        <v>0</v>
      </c>
      <c r="P23" s="7" t="s">
        <v>0</v>
      </c>
      <c r="Q23" s="7" t="s">
        <v>0</v>
      </c>
      <c r="R23" s="7" t="s">
        <v>0</v>
      </c>
      <c r="S23" s="7" t="s">
        <v>0</v>
      </c>
      <c r="T23" s="7" t="s">
        <v>0</v>
      </c>
      <c r="U23" s="7" t="s">
        <v>0</v>
      </c>
      <c r="V23" s="7" t="s">
        <v>0</v>
      </c>
      <c r="W23" s="7" t="s">
        <v>0</v>
      </c>
      <c r="X23" s="7" t="s">
        <v>0</v>
      </c>
      <c r="Y23" s="7" t="s">
        <v>0</v>
      </c>
      <c r="Z23" s="7" t="s">
        <v>0</v>
      </c>
    </row>
    <row r="24" spans="1:26" ht="12.75">
      <c r="A24" s="34" t="s">
        <v>10</v>
      </c>
      <c r="B24" s="17"/>
      <c r="C24" s="8"/>
      <c r="D24" s="8" t="s">
        <v>0</v>
      </c>
      <c r="E24" s="8"/>
      <c r="F24" s="8"/>
      <c r="G24" s="8" t="s">
        <v>0</v>
      </c>
      <c r="H24" s="8" t="s">
        <v>0</v>
      </c>
      <c r="I24" s="8" t="s">
        <v>0</v>
      </c>
      <c r="J24" s="8" t="s">
        <v>0</v>
      </c>
      <c r="K24" s="8" t="s">
        <v>0</v>
      </c>
      <c r="L24" s="8" t="s">
        <v>0</v>
      </c>
      <c r="M24" s="8" t="s">
        <v>0</v>
      </c>
      <c r="N24" s="8" t="s">
        <v>0</v>
      </c>
      <c r="O24" s="8" t="s">
        <v>0</v>
      </c>
      <c r="P24" s="8" t="s">
        <v>0</v>
      </c>
      <c r="Q24" s="8" t="s">
        <v>0</v>
      </c>
      <c r="R24" s="8" t="s">
        <v>0</v>
      </c>
      <c r="S24" s="8" t="s">
        <v>0</v>
      </c>
      <c r="T24" s="8" t="s">
        <v>0</v>
      </c>
      <c r="U24" s="8" t="s">
        <v>0</v>
      </c>
      <c r="V24" s="8" t="s">
        <v>0</v>
      </c>
      <c r="W24" s="8" t="s">
        <v>0</v>
      </c>
      <c r="X24" s="8" t="s">
        <v>0</v>
      </c>
      <c r="Y24" s="8" t="s">
        <v>0</v>
      </c>
      <c r="Z24" s="8" t="s">
        <v>0</v>
      </c>
    </row>
    <row r="25" spans="1:26" ht="12.75">
      <c r="A25" s="35" t="s">
        <v>1</v>
      </c>
      <c r="B25" s="18"/>
      <c r="C25" s="9"/>
      <c r="D25" s="9"/>
      <c r="E25" s="9"/>
      <c r="F25" s="9"/>
      <c r="G25" s="9"/>
      <c r="H25" s="9"/>
      <c r="I25" s="9"/>
      <c r="J25" s="9"/>
      <c r="K25" s="9"/>
      <c r="L25" s="9"/>
      <c r="M25" s="9"/>
      <c r="N25" s="9"/>
      <c r="O25" s="9"/>
      <c r="P25" s="9"/>
      <c r="Q25" s="9"/>
      <c r="R25" s="9"/>
      <c r="S25" s="9"/>
      <c r="T25" s="9"/>
      <c r="U25" s="9"/>
      <c r="V25" s="9"/>
      <c r="W25" s="9"/>
      <c r="X25" s="9"/>
      <c r="Y25" s="9"/>
      <c r="Z25" s="9"/>
    </row>
    <row r="26" spans="1:26" ht="12.75">
      <c r="A26" s="34" t="s">
        <v>11</v>
      </c>
      <c r="B26" s="19"/>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75">
      <c r="A27" s="35" t="s">
        <v>2</v>
      </c>
      <c r="B27" s="19"/>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75">
      <c r="A28" s="34" t="s">
        <v>12</v>
      </c>
      <c r="B28" s="19"/>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2.75">
      <c r="A29" s="36" t="s">
        <v>13</v>
      </c>
      <c r="B29" s="27">
        <v>0.5</v>
      </c>
      <c r="C29" s="27">
        <v>0.5</v>
      </c>
      <c r="D29" s="27">
        <v>0.5</v>
      </c>
      <c r="E29" s="27">
        <v>0.5</v>
      </c>
      <c r="F29" s="27">
        <v>0.5</v>
      </c>
      <c r="G29" s="27">
        <v>0.5</v>
      </c>
      <c r="H29" s="27">
        <v>0.5</v>
      </c>
      <c r="I29" s="27">
        <v>0.5</v>
      </c>
      <c r="J29" s="27">
        <v>0.5</v>
      </c>
      <c r="K29" s="27">
        <v>0.5</v>
      </c>
      <c r="L29" s="27">
        <v>0.5</v>
      </c>
      <c r="M29" s="27">
        <v>0.5</v>
      </c>
      <c r="N29" s="27">
        <v>0.5</v>
      </c>
      <c r="O29" s="27">
        <v>0.5</v>
      </c>
      <c r="P29" s="27">
        <v>0.5</v>
      </c>
      <c r="Q29" s="27">
        <v>0.5</v>
      </c>
      <c r="R29" s="27">
        <v>0.5</v>
      </c>
      <c r="S29" s="27">
        <v>0.5</v>
      </c>
      <c r="T29" s="27">
        <v>0.5</v>
      </c>
      <c r="U29" s="27">
        <v>0.5</v>
      </c>
      <c r="V29" s="27">
        <v>0.5</v>
      </c>
      <c r="W29" s="27">
        <v>0.5</v>
      </c>
      <c r="X29" s="27">
        <v>0.5</v>
      </c>
      <c r="Y29" s="27">
        <v>0.5</v>
      </c>
      <c r="Z29" s="27">
        <v>0.5</v>
      </c>
    </row>
    <row r="30" spans="1:26" ht="12.75">
      <c r="A30" s="34" t="s">
        <v>6</v>
      </c>
      <c r="B30" s="19"/>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75">
      <c r="A31" s="34" t="s">
        <v>14</v>
      </c>
      <c r="B31" s="19"/>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75">
      <c r="A32" s="34" t="s">
        <v>15</v>
      </c>
      <c r="B32" s="19"/>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2.75">
      <c r="A33" s="34" t="s">
        <v>16</v>
      </c>
      <c r="B33" s="19"/>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2.75">
      <c r="A34" s="34" t="s">
        <v>17</v>
      </c>
      <c r="B34" s="18"/>
      <c r="C34" s="9"/>
      <c r="D34" s="9"/>
      <c r="E34" s="9"/>
      <c r="F34" s="9"/>
      <c r="G34" s="9"/>
      <c r="H34" s="9"/>
      <c r="I34" s="9"/>
      <c r="J34" s="9"/>
      <c r="K34" s="9"/>
      <c r="L34" s="9"/>
      <c r="M34" s="9"/>
      <c r="N34" s="9"/>
      <c r="O34" s="9"/>
      <c r="P34" s="9"/>
      <c r="Q34" s="9"/>
      <c r="R34" s="9"/>
      <c r="S34" s="9"/>
      <c r="T34" s="9"/>
      <c r="U34" s="9"/>
      <c r="V34" s="9"/>
      <c r="W34" s="9"/>
      <c r="X34" s="9"/>
      <c r="Y34" s="9"/>
      <c r="Z34" s="9"/>
    </row>
    <row r="35" spans="1:26" ht="12.75">
      <c r="A35" s="37" t="s">
        <v>18</v>
      </c>
      <c r="B35" s="40">
        <f>IF(OR(B25="",B26="",B27="",B28=""),0,ABS((B28-B26)/(B27-B25))*100)</f>
        <v>0</v>
      </c>
      <c r="C35" s="40">
        <f>IF(OR(C25="",C26="",C27="",C28=""),0,ABS((C28-C26)/(C27-C25))*100)</f>
        <v>0</v>
      </c>
      <c r="D35" s="40">
        <f aca="true" t="shared" si="7" ref="D35:Z35">IF(OR(D25="",D26="",D27="",D28=""),0,ABS((D28-D26)/(D27-D25))*100)</f>
        <v>0</v>
      </c>
      <c r="E35" s="40">
        <f t="shared" si="7"/>
        <v>0</v>
      </c>
      <c r="F35" s="40">
        <f t="shared" si="7"/>
        <v>0</v>
      </c>
      <c r="G35" s="40">
        <f t="shared" si="7"/>
        <v>0</v>
      </c>
      <c r="H35" s="40">
        <f t="shared" si="7"/>
        <v>0</v>
      </c>
      <c r="I35" s="40">
        <f t="shared" si="7"/>
        <v>0</v>
      </c>
      <c r="J35" s="40">
        <f t="shared" si="7"/>
        <v>0</v>
      </c>
      <c r="K35" s="40">
        <f t="shared" si="7"/>
        <v>0</v>
      </c>
      <c r="L35" s="40">
        <f t="shared" si="7"/>
        <v>0</v>
      </c>
      <c r="M35" s="40">
        <f t="shared" si="7"/>
        <v>0</v>
      </c>
      <c r="N35" s="40">
        <f t="shared" si="7"/>
        <v>0</v>
      </c>
      <c r="O35" s="40">
        <f t="shared" si="7"/>
        <v>0</v>
      </c>
      <c r="P35" s="40">
        <f t="shared" si="7"/>
        <v>0</v>
      </c>
      <c r="Q35" s="40">
        <f t="shared" si="7"/>
        <v>0</v>
      </c>
      <c r="R35" s="40">
        <f t="shared" si="7"/>
        <v>0</v>
      </c>
      <c r="S35" s="40">
        <f t="shared" si="7"/>
        <v>0</v>
      </c>
      <c r="T35" s="40">
        <f t="shared" si="7"/>
        <v>0</v>
      </c>
      <c r="U35" s="40">
        <f t="shared" si="7"/>
        <v>0</v>
      </c>
      <c r="V35" s="40">
        <f t="shared" si="7"/>
        <v>0</v>
      </c>
      <c r="W35" s="40">
        <f t="shared" si="7"/>
        <v>0</v>
      </c>
      <c r="X35" s="40">
        <f t="shared" si="7"/>
        <v>0</v>
      </c>
      <c r="Y35" s="40">
        <f t="shared" si="7"/>
        <v>0</v>
      </c>
      <c r="Z35" s="40">
        <f t="shared" si="7"/>
        <v>0</v>
      </c>
    </row>
    <row r="36" spans="1:26" ht="12.75">
      <c r="A36" s="38" t="s">
        <v>24</v>
      </c>
      <c r="B36" s="20">
        <f aca="true" t="shared" si="8" ref="B36:Z36">64.78*((B29*B33+(0.5*B29*B31*B29)+(0.5*B29*B32*B29))/(B33+SQRT(B29^2+(B29*B31)^2)+SQRT(B29^2+(B29*B32)^2)))^(2/3)*(B35/100)^0.5</f>
        <v>0</v>
      </c>
      <c r="C36" s="20">
        <f t="shared" si="8"/>
        <v>0</v>
      </c>
      <c r="D36" s="20">
        <f t="shared" si="8"/>
        <v>0</v>
      </c>
      <c r="E36" s="20">
        <f t="shared" si="8"/>
        <v>0</v>
      </c>
      <c r="F36" s="20">
        <f t="shared" si="8"/>
        <v>0</v>
      </c>
      <c r="G36" s="20">
        <f t="shared" si="8"/>
        <v>0</v>
      </c>
      <c r="H36" s="20">
        <f t="shared" si="8"/>
        <v>0</v>
      </c>
      <c r="I36" s="20">
        <f t="shared" si="8"/>
        <v>0</v>
      </c>
      <c r="J36" s="20">
        <f t="shared" si="8"/>
        <v>0</v>
      </c>
      <c r="K36" s="20">
        <f t="shared" si="8"/>
        <v>0</v>
      </c>
      <c r="L36" s="20">
        <f t="shared" si="8"/>
        <v>0</v>
      </c>
      <c r="M36" s="20">
        <f t="shared" si="8"/>
        <v>0</v>
      </c>
      <c r="N36" s="20">
        <f t="shared" si="8"/>
        <v>0</v>
      </c>
      <c r="O36" s="20">
        <f t="shared" si="8"/>
        <v>0</v>
      </c>
      <c r="P36" s="20">
        <f t="shared" si="8"/>
        <v>0</v>
      </c>
      <c r="Q36" s="20">
        <f t="shared" si="8"/>
        <v>0</v>
      </c>
      <c r="R36" s="20">
        <f t="shared" si="8"/>
        <v>0</v>
      </c>
      <c r="S36" s="20">
        <f t="shared" si="8"/>
        <v>0</v>
      </c>
      <c r="T36" s="20">
        <f t="shared" si="8"/>
        <v>0</v>
      </c>
      <c r="U36" s="20">
        <f t="shared" si="8"/>
        <v>0</v>
      </c>
      <c r="V36" s="20">
        <f t="shared" si="8"/>
        <v>0</v>
      </c>
      <c r="W36" s="20">
        <f t="shared" si="8"/>
        <v>0</v>
      </c>
      <c r="X36" s="20">
        <f t="shared" si="8"/>
        <v>0</v>
      </c>
      <c r="Y36" s="20">
        <f t="shared" si="8"/>
        <v>0</v>
      </c>
      <c r="Z36" s="20">
        <f t="shared" si="8"/>
        <v>0</v>
      </c>
    </row>
    <row r="37" spans="1:26" ht="14.25">
      <c r="A37" s="38" t="s">
        <v>19</v>
      </c>
      <c r="B37" s="20">
        <f>62.4*B29*B35/100</f>
        <v>0</v>
      </c>
      <c r="C37" s="2">
        <f aca="true" t="shared" si="9" ref="C37:Z37">62.4*C29*C35/100</f>
        <v>0</v>
      </c>
      <c r="D37" s="2">
        <f t="shared" si="9"/>
        <v>0</v>
      </c>
      <c r="E37" s="2">
        <f t="shared" si="9"/>
        <v>0</v>
      </c>
      <c r="F37" s="2">
        <f t="shared" si="9"/>
        <v>0</v>
      </c>
      <c r="G37" s="2">
        <f t="shared" si="9"/>
        <v>0</v>
      </c>
      <c r="H37" s="2">
        <f t="shared" si="9"/>
        <v>0</v>
      </c>
      <c r="I37" s="2">
        <f t="shared" si="9"/>
        <v>0</v>
      </c>
      <c r="J37" s="2">
        <f t="shared" si="9"/>
        <v>0</v>
      </c>
      <c r="K37" s="2">
        <f t="shared" si="9"/>
        <v>0</v>
      </c>
      <c r="L37" s="2">
        <f t="shared" si="9"/>
        <v>0</v>
      </c>
      <c r="M37" s="2">
        <f t="shared" si="9"/>
        <v>0</v>
      </c>
      <c r="N37" s="2">
        <f t="shared" si="9"/>
        <v>0</v>
      </c>
      <c r="O37" s="2">
        <f t="shared" si="9"/>
        <v>0</v>
      </c>
      <c r="P37" s="2">
        <f t="shared" si="9"/>
        <v>0</v>
      </c>
      <c r="Q37" s="2">
        <f t="shared" si="9"/>
        <v>0</v>
      </c>
      <c r="R37" s="2">
        <f t="shared" si="9"/>
        <v>0</v>
      </c>
      <c r="S37" s="2">
        <f t="shared" si="9"/>
        <v>0</v>
      </c>
      <c r="T37" s="2">
        <f t="shared" si="9"/>
        <v>0</v>
      </c>
      <c r="U37" s="2">
        <f t="shared" si="9"/>
        <v>0</v>
      </c>
      <c r="V37" s="2">
        <f t="shared" si="9"/>
        <v>0</v>
      </c>
      <c r="W37" s="2">
        <f t="shared" si="9"/>
        <v>0</v>
      </c>
      <c r="X37" s="2">
        <f t="shared" si="9"/>
        <v>0</v>
      </c>
      <c r="Y37" s="2">
        <f t="shared" si="9"/>
        <v>0</v>
      </c>
      <c r="Z37" s="2">
        <f t="shared" si="9"/>
        <v>0</v>
      </c>
    </row>
    <row r="38" spans="1:26" ht="12.75">
      <c r="A38" s="38" t="s">
        <v>3</v>
      </c>
      <c r="B38" s="41" t="str">
        <f>IF(AND(B36&gt;2,B37&gt;=0.18,B37&lt;=1.25),"Straw",IF(AND(B36&gt;2,B37&gt;1.25,B37&lt;=2.25),"Excelsior",IF(OR(B37&gt;2.25),"PSRM","None")))</f>
        <v>None</v>
      </c>
      <c r="C38" s="41" t="str">
        <f aca="true" t="shared" si="10" ref="C38:Z38">IF(AND(C36&gt;2,C37&gt;=0.18,C37&lt;=1.25),"Straw",IF(AND(C36&gt;2,C37&gt;1.25,C37&lt;=2.25),"Excelsior",IF(OR(C37&gt;2.25),"PSRM","None")))</f>
        <v>None</v>
      </c>
      <c r="D38" s="41" t="str">
        <f t="shared" si="10"/>
        <v>None</v>
      </c>
      <c r="E38" s="41" t="str">
        <f t="shared" si="10"/>
        <v>None</v>
      </c>
      <c r="F38" s="41" t="str">
        <f t="shared" si="10"/>
        <v>None</v>
      </c>
      <c r="G38" s="41" t="str">
        <f t="shared" si="10"/>
        <v>None</v>
      </c>
      <c r="H38" s="41" t="str">
        <f t="shared" si="10"/>
        <v>None</v>
      </c>
      <c r="I38" s="41" t="str">
        <f t="shared" si="10"/>
        <v>None</v>
      </c>
      <c r="J38" s="41" t="str">
        <f t="shared" si="10"/>
        <v>None</v>
      </c>
      <c r="K38" s="41" t="str">
        <f t="shared" si="10"/>
        <v>None</v>
      </c>
      <c r="L38" s="41" t="str">
        <f t="shared" si="10"/>
        <v>None</v>
      </c>
      <c r="M38" s="41" t="str">
        <f t="shared" si="10"/>
        <v>None</v>
      </c>
      <c r="N38" s="41" t="str">
        <f t="shared" si="10"/>
        <v>None</v>
      </c>
      <c r="O38" s="41" t="str">
        <f t="shared" si="10"/>
        <v>None</v>
      </c>
      <c r="P38" s="41" t="str">
        <f t="shared" si="10"/>
        <v>None</v>
      </c>
      <c r="Q38" s="41" t="str">
        <f t="shared" si="10"/>
        <v>None</v>
      </c>
      <c r="R38" s="41" t="str">
        <f t="shared" si="10"/>
        <v>None</v>
      </c>
      <c r="S38" s="41" t="str">
        <f t="shared" si="10"/>
        <v>None</v>
      </c>
      <c r="T38" s="41" t="str">
        <f t="shared" si="10"/>
        <v>None</v>
      </c>
      <c r="U38" s="41" t="str">
        <f t="shared" si="10"/>
        <v>None</v>
      </c>
      <c r="V38" s="41" t="str">
        <f t="shared" si="10"/>
        <v>None</v>
      </c>
      <c r="W38" s="41" t="str">
        <f t="shared" si="10"/>
        <v>None</v>
      </c>
      <c r="X38" s="41" t="str">
        <f t="shared" si="10"/>
        <v>None</v>
      </c>
      <c r="Y38" s="41" t="str">
        <f t="shared" si="10"/>
        <v>None</v>
      </c>
      <c r="Z38" s="41" t="str">
        <f t="shared" si="10"/>
        <v>None</v>
      </c>
    </row>
    <row r="39" spans="1:26" ht="14.25">
      <c r="A39" s="38" t="s">
        <v>25</v>
      </c>
      <c r="B39" s="21">
        <f>IF(B38="Straw",CEILING((B34*(B33+SQRT(B30^2+(B30*B31)^2)+SQRT(B30^2+(B30*B32)^2)))*0.121,5),0)</f>
        <v>0</v>
      </c>
      <c r="C39" s="21">
        <f aca="true" t="shared" si="11" ref="C39:Z39">IF(C38="Straw",CEILING((C34*(C33+SQRT(C30^2+(C30*C31)^2)+SQRT(C30^2+(C30*C32)^2)))*0.121,5),0)</f>
        <v>0</v>
      </c>
      <c r="D39" s="21">
        <f t="shared" si="11"/>
        <v>0</v>
      </c>
      <c r="E39" s="21">
        <f t="shared" si="11"/>
        <v>0</v>
      </c>
      <c r="F39" s="21">
        <f t="shared" si="11"/>
        <v>0</v>
      </c>
      <c r="G39" s="21">
        <f t="shared" si="11"/>
        <v>0</v>
      </c>
      <c r="H39" s="21">
        <f t="shared" si="11"/>
        <v>0</v>
      </c>
      <c r="I39" s="21">
        <f t="shared" si="11"/>
        <v>0</v>
      </c>
      <c r="J39" s="21">
        <f t="shared" si="11"/>
        <v>0</v>
      </c>
      <c r="K39" s="21">
        <f t="shared" si="11"/>
        <v>0</v>
      </c>
      <c r="L39" s="21">
        <f t="shared" si="11"/>
        <v>0</v>
      </c>
      <c r="M39" s="21">
        <f t="shared" si="11"/>
        <v>0</v>
      </c>
      <c r="N39" s="21">
        <f t="shared" si="11"/>
        <v>0</v>
      </c>
      <c r="O39" s="21">
        <f t="shared" si="11"/>
        <v>0</v>
      </c>
      <c r="P39" s="21">
        <f t="shared" si="11"/>
        <v>0</v>
      </c>
      <c r="Q39" s="21">
        <f t="shared" si="11"/>
        <v>0</v>
      </c>
      <c r="R39" s="21">
        <f t="shared" si="11"/>
        <v>0</v>
      </c>
      <c r="S39" s="21">
        <f t="shared" si="11"/>
        <v>0</v>
      </c>
      <c r="T39" s="21">
        <f t="shared" si="11"/>
        <v>0</v>
      </c>
      <c r="U39" s="21">
        <f t="shared" si="11"/>
        <v>0</v>
      </c>
      <c r="V39" s="21">
        <f t="shared" si="11"/>
        <v>0</v>
      </c>
      <c r="W39" s="21">
        <f t="shared" si="11"/>
        <v>0</v>
      </c>
      <c r="X39" s="21">
        <f t="shared" si="11"/>
        <v>0</v>
      </c>
      <c r="Y39" s="21">
        <f t="shared" si="11"/>
        <v>0</v>
      </c>
      <c r="Z39" s="21">
        <f t="shared" si="11"/>
        <v>0</v>
      </c>
    </row>
    <row r="40" spans="1:26" ht="14.25">
      <c r="A40" s="38" t="s">
        <v>23</v>
      </c>
      <c r="B40" s="21">
        <f>IF(B38="Excelsior",CEILING((B34*(B33+SQRT(B30^2+(B30*B31)^2)+SQRT(B30^2+(B30*B32)^2)))*0.121,5),0)</f>
        <v>0</v>
      </c>
      <c r="C40" s="21">
        <f aca="true" t="shared" si="12" ref="C40:Z40">IF(C38="Excelsior",CEILING((C34*(C33+SQRT(C30^2+(C30*C31)^2)+SQRT(C30^2+(C30*C32)^2)))*0.121,5),0)</f>
        <v>0</v>
      </c>
      <c r="D40" s="21">
        <f t="shared" si="12"/>
        <v>0</v>
      </c>
      <c r="E40" s="21">
        <f t="shared" si="12"/>
        <v>0</v>
      </c>
      <c r="F40" s="21">
        <f t="shared" si="12"/>
        <v>0</v>
      </c>
      <c r="G40" s="21">
        <f t="shared" si="12"/>
        <v>0</v>
      </c>
      <c r="H40" s="21">
        <f t="shared" si="12"/>
        <v>0</v>
      </c>
      <c r="I40" s="21">
        <f t="shared" si="12"/>
        <v>0</v>
      </c>
      <c r="J40" s="21">
        <f t="shared" si="12"/>
        <v>0</v>
      </c>
      <c r="K40" s="21">
        <f t="shared" si="12"/>
        <v>0</v>
      </c>
      <c r="L40" s="21">
        <f t="shared" si="12"/>
        <v>0</v>
      </c>
      <c r="M40" s="21">
        <f t="shared" si="12"/>
        <v>0</v>
      </c>
      <c r="N40" s="21">
        <f t="shared" si="12"/>
        <v>0</v>
      </c>
      <c r="O40" s="21">
        <f t="shared" si="12"/>
        <v>0</v>
      </c>
      <c r="P40" s="21">
        <f t="shared" si="12"/>
        <v>0</v>
      </c>
      <c r="Q40" s="21">
        <f t="shared" si="12"/>
        <v>0</v>
      </c>
      <c r="R40" s="21">
        <f t="shared" si="12"/>
        <v>0</v>
      </c>
      <c r="S40" s="21">
        <f t="shared" si="12"/>
        <v>0</v>
      </c>
      <c r="T40" s="21">
        <f t="shared" si="12"/>
        <v>0</v>
      </c>
      <c r="U40" s="21">
        <f t="shared" si="12"/>
        <v>0</v>
      </c>
      <c r="V40" s="21">
        <f t="shared" si="12"/>
        <v>0</v>
      </c>
      <c r="W40" s="21">
        <f t="shared" si="12"/>
        <v>0</v>
      </c>
      <c r="X40" s="21">
        <f t="shared" si="12"/>
        <v>0</v>
      </c>
      <c r="Y40" s="21">
        <f t="shared" si="12"/>
        <v>0</v>
      </c>
      <c r="Z40" s="21">
        <f t="shared" si="12"/>
        <v>0</v>
      </c>
    </row>
    <row r="41" spans="1:26" ht="14.25">
      <c r="A41" s="38" t="s">
        <v>20</v>
      </c>
      <c r="B41" s="21">
        <f>IF(B38="PSRM",CEILING((B34*(B33+SQRT(B30^2+(B30*B31)^2)+SQRT(B30^2+(B30*B32)^2)))*0.121,5),0)</f>
        <v>0</v>
      </c>
      <c r="C41" s="21">
        <f aca="true" t="shared" si="13" ref="C41:Z41">IF(C38="PSRM",CEILING((C34*(C33+SQRT(C30^2+(C30*C31)^2)+SQRT(C30^2+(C30*C32)^2)))*0.121,5),0)</f>
        <v>0</v>
      </c>
      <c r="D41" s="21">
        <f t="shared" si="13"/>
        <v>0</v>
      </c>
      <c r="E41" s="21">
        <f t="shared" si="13"/>
        <v>0</v>
      </c>
      <c r="F41" s="21">
        <f t="shared" si="13"/>
        <v>0</v>
      </c>
      <c r="G41" s="21">
        <f t="shared" si="13"/>
        <v>0</v>
      </c>
      <c r="H41" s="21">
        <f t="shared" si="13"/>
        <v>0</v>
      </c>
      <c r="I41" s="21">
        <f t="shared" si="13"/>
        <v>0</v>
      </c>
      <c r="J41" s="21">
        <f t="shared" si="13"/>
        <v>0</v>
      </c>
      <c r="K41" s="21">
        <f t="shared" si="13"/>
        <v>0</v>
      </c>
      <c r="L41" s="21">
        <f t="shared" si="13"/>
        <v>0</v>
      </c>
      <c r="M41" s="21">
        <f t="shared" si="13"/>
        <v>0</v>
      </c>
      <c r="N41" s="21">
        <f t="shared" si="13"/>
        <v>0</v>
      </c>
      <c r="O41" s="21">
        <f t="shared" si="13"/>
        <v>0</v>
      </c>
      <c r="P41" s="21">
        <f t="shared" si="13"/>
        <v>0</v>
      </c>
      <c r="Q41" s="21">
        <f t="shared" si="13"/>
        <v>0</v>
      </c>
      <c r="R41" s="21">
        <f t="shared" si="13"/>
        <v>0</v>
      </c>
      <c r="S41" s="21">
        <f t="shared" si="13"/>
        <v>0</v>
      </c>
      <c r="T41" s="21">
        <f t="shared" si="13"/>
        <v>0</v>
      </c>
      <c r="U41" s="21">
        <f t="shared" si="13"/>
        <v>0</v>
      </c>
      <c r="V41" s="21">
        <f t="shared" si="13"/>
        <v>0</v>
      </c>
      <c r="W41" s="21">
        <f t="shared" si="13"/>
        <v>0</v>
      </c>
      <c r="X41" s="21">
        <f t="shared" si="13"/>
        <v>0</v>
      </c>
      <c r="Y41" s="21">
        <f t="shared" si="13"/>
        <v>0</v>
      </c>
      <c r="Z41" s="21">
        <f t="shared" si="13"/>
        <v>0</v>
      </c>
    </row>
    <row r="42" spans="1:26" ht="12.75">
      <c r="A42" s="23"/>
      <c r="B42" s="3"/>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2.75">
      <c r="A43" s="34" t="s">
        <v>9</v>
      </c>
      <c r="B43" s="16"/>
      <c r="C43" s="7"/>
      <c r="D43" s="7" t="s">
        <v>0</v>
      </c>
      <c r="E43" s="7" t="s">
        <v>0</v>
      </c>
      <c r="F43" s="7"/>
      <c r="G43" s="7" t="s">
        <v>0</v>
      </c>
      <c r="H43" s="7" t="s">
        <v>0</v>
      </c>
      <c r="I43" s="7" t="s">
        <v>0</v>
      </c>
      <c r="J43" s="7" t="s">
        <v>0</v>
      </c>
      <c r="K43" s="7" t="s">
        <v>0</v>
      </c>
      <c r="L43" s="7" t="s">
        <v>0</v>
      </c>
      <c r="M43" s="7" t="s">
        <v>0</v>
      </c>
      <c r="N43" s="7" t="s">
        <v>0</v>
      </c>
      <c r="O43" s="7" t="s">
        <v>0</v>
      </c>
      <c r="P43" s="7" t="s">
        <v>0</v>
      </c>
      <c r="Q43" s="7" t="s">
        <v>0</v>
      </c>
      <c r="R43" s="7" t="s">
        <v>0</v>
      </c>
      <c r="S43" s="7" t="s">
        <v>0</v>
      </c>
      <c r="T43" s="7" t="s">
        <v>0</v>
      </c>
      <c r="U43" s="7" t="s">
        <v>0</v>
      </c>
      <c r="V43" s="7" t="s">
        <v>0</v>
      </c>
      <c r="W43" s="7" t="s">
        <v>0</v>
      </c>
      <c r="X43" s="7" t="s">
        <v>0</v>
      </c>
      <c r="Y43" s="7" t="s">
        <v>0</v>
      </c>
      <c r="Z43" s="7" t="s">
        <v>0</v>
      </c>
    </row>
    <row r="44" spans="1:26" ht="12.75">
      <c r="A44" s="34" t="s">
        <v>10</v>
      </c>
      <c r="B44" s="17"/>
      <c r="C44" s="8"/>
      <c r="D44" s="8" t="s">
        <v>0</v>
      </c>
      <c r="E44" s="8" t="s">
        <v>0</v>
      </c>
      <c r="F44" s="8"/>
      <c r="G44" s="8" t="s">
        <v>0</v>
      </c>
      <c r="H44" s="8" t="s">
        <v>0</v>
      </c>
      <c r="I44" s="8" t="s">
        <v>0</v>
      </c>
      <c r="J44" s="8" t="s">
        <v>0</v>
      </c>
      <c r="K44" s="8" t="s">
        <v>0</v>
      </c>
      <c r="L44" s="8" t="s">
        <v>0</v>
      </c>
      <c r="M44" s="8" t="s">
        <v>0</v>
      </c>
      <c r="N44" s="8" t="s">
        <v>0</v>
      </c>
      <c r="O44" s="8" t="s">
        <v>0</v>
      </c>
      <c r="P44" s="8" t="s">
        <v>0</v>
      </c>
      <c r="Q44" s="8" t="s">
        <v>0</v>
      </c>
      <c r="R44" s="8" t="s">
        <v>0</v>
      </c>
      <c r="S44" s="8" t="s">
        <v>0</v>
      </c>
      <c r="T44" s="8" t="s">
        <v>0</v>
      </c>
      <c r="U44" s="8" t="s">
        <v>0</v>
      </c>
      <c r="V44" s="8" t="s">
        <v>0</v>
      </c>
      <c r="W44" s="8" t="s">
        <v>0</v>
      </c>
      <c r="X44" s="8" t="s">
        <v>0</v>
      </c>
      <c r="Y44" s="8" t="s">
        <v>0</v>
      </c>
      <c r="Z44" s="8" t="s">
        <v>0</v>
      </c>
    </row>
    <row r="45" spans="1:26" ht="12.75">
      <c r="A45" s="35" t="s">
        <v>1</v>
      </c>
      <c r="B45" s="18"/>
      <c r="C45" s="9"/>
      <c r="D45" s="9"/>
      <c r="E45" s="9"/>
      <c r="F45" s="9"/>
      <c r="G45" s="9"/>
      <c r="H45" s="9"/>
      <c r="I45" s="9"/>
      <c r="J45" s="9"/>
      <c r="K45" s="9"/>
      <c r="L45" s="9"/>
      <c r="M45" s="9"/>
      <c r="N45" s="9"/>
      <c r="O45" s="9"/>
      <c r="P45" s="9"/>
      <c r="Q45" s="9"/>
      <c r="R45" s="9"/>
      <c r="S45" s="9"/>
      <c r="T45" s="9"/>
      <c r="U45" s="9"/>
      <c r="V45" s="9"/>
      <c r="W45" s="9"/>
      <c r="X45" s="9"/>
      <c r="Y45" s="9"/>
      <c r="Z45" s="9"/>
    </row>
    <row r="46" spans="1:26" ht="12.75">
      <c r="A46" s="34" t="s">
        <v>11</v>
      </c>
      <c r="B46" s="19"/>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75">
      <c r="A47" s="35" t="s">
        <v>2</v>
      </c>
      <c r="B47" s="19"/>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75">
      <c r="A48" s="34" t="s">
        <v>12</v>
      </c>
      <c r="B48" s="19"/>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75">
      <c r="A49" s="36" t="s">
        <v>13</v>
      </c>
      <c r="B49" s="27">
        <v>0.5</v>
      </c>
      <c r="C49" s="27">
        <v>0.5</v>
      </c>
      <c r="D49" s="27">
        <v>0.5</v>
      </c>
      <c r="E49" s="27">
        <v>0.5</v>
      </c>
      <c r="F49" s="27">
        <v>0.5</v>
      </c>
      <c r="G49" s="27">
        <v>0.5</v>
      </c>
      <c r="H49" s="27">
        <v>0.5</v>
      </c>
      <c r="I49" s="27">
        <v>0.5</v>
      </c>
      <c r="J49" s="27">
        <v>0.5</v>
      </c>
      <c r="K49" s="27">
        <v>0.5</v>
      </c>
      <c r="L49" s="27">
        <v>0.5</v>
      </c>
      <c r="M49" s="27">
        <v>0.5</v>
      </c>
      <c r="N49" s="27">
        <v>0.5</v>
      </c>
      <c r="O49" s="27">
        <v>0.5</v>
      </c>
      <c r="P49" s="27">
        <v>0.5</v>
      </c>
      <c r="Q49" s="27">
        <v>0.5</v>
      </c>
      <c r="R49" s="27">
        <v>0.5</v>
      </c>
      <c r="S49" s="27">
        <v>0.5</v>
      </c>
      <c r="T49" s="27">
        <v>0.5</v>
      </c>
      <c r="U49" s="27">
        <v>0.5</v>
      </c>
      <c r="V49" s="27">
        <v>0.5</v>
      </c>
      <c r="W49" s="27">
        <v>0.5</v>
      </c>
      <c r="X49" s="27">
        <v>0.5</v>
      </c>
      <c r="Y49" s="27">
        <v>0.5</v>
      </c>
      <c r="Z49" s="27">
        <v>0.5</v>
      </c>
    </row>
    <row r="50" spans="1:26" ht="12.75">
      <c r="A50" s="34" t="s">
        <v>6</v>
      </c>
      <c r="B50" s="19"/>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2.75">
      <c r="A51" s="34" t="s">
        <v>14</v>
      </c>
      <c r="B51" s="19"/>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2.75">
      <c r="A52" s="34" t="s">
        <v>15</v>
      </c>
      <c r="B52" s="19"/>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2.75">
      <c r="A53" s="34" t="s">
        <v>16</v>
      </c>
      <c r="B53" s="19"/>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2.75">
      <c r="A54" s="34" t="s">
        <v>17</v>
      </c>
      <c r="B54" s="18"/>
      <c r="C54" s="9"/>
      <c r="D54" s="9"/>
      <c r="E54" s="9"/>
      <c r="F54" s="9"/>
      <c r="G54" s="9"/>
      <c r="H54" s="9"/>
      <c r="I54" s="9"/>
      <c r="J54" s="9"/>
      <c r="K54" s="9"/>
      <c r="L54" s="9"/>
      <c r="M54" s="9"/>
      <c r="N54" s="9"/>
      <c r="O54" s="9"/>
      <c r="P54" s="9"/>
      <c r="Q54" s="9"/>
      <c r="R54" s="9"/>
      <c r="S54" s="9"/>
      <c r="T54" s="9"/>
      <c r="U54" s="9"/>
      <c r="V54" s="9"/>
      <c r="W54" s="9"/>
      <c r="X54" s="9"/>
      <c r="Y54" s="9"/>
      <c r="Z54" s="9"/>
    </row>
    <row r="55" spans="1:26" ht="12.75">
      <c r="A55" s="37" t="s">
        <v>18</v>
      </c>
      <c r="B55" s="40">
        <f>IF(OR(B45="",B46="",B47="",B48=""),0,ABS((B48-B46)/(B47-B45))*100)</f>
        <v>0</v>
      </c>
      <c r="C55" s="40">
        <f>IF(OR(C45="",C46="",C47="",C48=""),0,ABS((C48-C46)/(C47-C45))*100)</f>
        <v>0</v>
      </c>
      <c r="D55" s="40">
        <f aca="true" t="shared" si="14" ref="D55:Z55">IF(OR(D45="",D46="",D47="",D48=""),0,ABS((D48-D46)/(D47-D45))*100)</f>
        <v>0</v>
      </c>
      <c r="E55" s="40">
        <f t="shared" si="14"/>
        <v>0</v>
      </c>
      <c r="F55" s="40">
        <f t="shared" si="14"/>
        <v>0</v>
      </c>
      <c r="G55" s="40">
        <f t="shared" si="14"/>
        <v>0</v>
      </c>
      <c r="H55" s="40">
        <f t="shared" si="14"/>
        <v>0</v>
      </c>
      <c r="I55" s="40">
        <f t="shared" si="14"/>
        <v>0</v>
      </c>
      <c r="J55" s="40">
        <f t="shared" si="14"/>
        <v>0</v>
      </c>
      <c r="K55" s="40">
        <f t="shared" si="14"/>
        <v>0</v>
      </c>
      <c r="L55" s="40">
        <f t="shared" si="14"/>
        <v>0</v>
      </c>
      <c r="M55" s="40">
        <f t="shared" si="14"/>
        <v>0</v>
      </c>
      <c r="N55" s="40">
        <f t="shared" si="14"/>
        <v>0</v>
      </c>
      <c r="O55" s="40">
        <f t="shared" si="14"/>
        <v>0</v>
      </c>
      <c r="P55" s="40">
        <f t="shared" si="14"/>
        <v>0</v>
      </c>
      <c r="Q55" s="40">
        <f t="shared" si="14"/>
        <v>0</v>
      </c>
      <c r="R55" s="40">
        <f t="shared" si="14"/>
        <v>0</v>
      </c>
      <c r="S55" s="40">
        <f t="shared" si="14"/>
        <v>0</v>
      </c>
      <c r="T55" s="40">
        <f t="shared" si="14"/>
        <v>0</v>
      </c>
      <c r="U55" s="40">
        <f t="shared" si="14"/>
        <v>0</v>
      </c>
      <c r="V55" s="40">
        <f t="shared" si="14"/>
        <v>0</v>
      </c>
      <c r="W55" s="40">
        <f t="shared" si="14"/>
        <v>0</v>
      </c>
      <c r="X55" s="40">
        <f t="shared" si="14"/>
        <v>0</v>
      </c>
      <c r="Y55" s="40">
        <f t="shared" si="14"/>
        <v>0</v>
      </c>
      <c r="Z55" s="40">
        <f t="shared" si="14"/>
        <v>0</v>
      </c>
    </row>
    <row r="56" spans="1:26" ht="12.75">
      <c r="A56" s="38" t="s">
        <v>8</v>
      </c>
      <c r="B56" s="20">
        <f aca="true" t="shared" si="15" ref="B56:Z56">64.78*((B49*B53+(0.5*B49*B51*B49)+(0.5*B49*B52*B49))/(B53+SQRT(B49^2+(B49*B51)^2)+SQRT(B49^2+(B49*B52)^2)))^(2/3)*(B55/100)^0.5</f>
        <v>0</v>
      </c>
      <c r="C56" s="20">
        <f t="shared" si="15"/>
        <v>0</v>
      </c>
      <c r="D56" s="20">
        <f t="shared" si="15"/>
        <v>0</v>
      </c>
      <c r="E56" s="20">
        <f t="shared" si="15"/>
        <v>0</v>
      </c>
      <c r="F56" s="20">
        <f t="shared" si="15"/>
        <v>0</v>
      </c>
      <c r="G56" s="20">
        <f t="shared" si="15"/>
        <v>0</v>
      </c>
      <c r="H56" s="20">
        <f t="shared" si="15"/>
        <v>0</v>
      </c>
      <c r="I56" s="20">
        <f t="shared" si="15"/>
        <v>0</v>
      </c>
      <c r="J56" s="20">
        <f t="shared" si="15"/>
        <v>0</v>
      </c>
      <c r="K56" s="20">
        <f t="shared" si="15"/>
        <v>0</v>
      </c>
      <c r="L56" s="20">
        <f t="shared" si="15"/>
        <v>0</v>
      </c>
      <c r="M56" s="20">
        <f t="shared" si="15"/>
        <v>0</v>
      </c>
      <c r="N56" s="20">
        <f t="shared" si="15"/>
        <v>0</v>
      </c>
      <c r="O56" s="20">
        <f t="shared" si="15"/>
        <v>0</v>
      </c>
      <c r="P56" s="20">
        <f t="shared" si="15"/>
        <v>0</v>
      </c>
      <c r="Q56" s="20">
        <f t="shared" si="15"/>
        <v>0</v>
      </c>
      <c r="R56" s="20">
        <f t="shared" si="15"/>
        <v>0</v>
      </c>
      <c r="S56" s="20">
        <f t="shared" si="15"/>
        <v>0</v>
      </c>
      <c r="T56" s="20">
        <f t="shared" si="15"/>
        <v>0</v>
      </c>
      <c r="U56" s="20">
        <f t="shared" si="15"/>
        <v>0</v>
      </c>
      <c r="V56" s="20">
        <f t="shared" si="15"/>
        <v>0</v>
      </c>
      <c r="W56" s="20">
        <f t="shared" si="15"/>
        <v>0</v>
      </c>
      <c r="X56" s="20">
        <f t="shared" si="15"/>
        <v>0</v>
      </c>
      <c r="Y56" s="20">
        <f t="shared" si="15"/>
        <v>0</v>
      </c>
      <c r="Z56" s="20">
        <f t="shared" si="15"/>
        <v>0</v>
      </c>
    </row>
    <row r="57" spans="1:26" ht="14.25">
      <c r="A57" s="38" t="s">
        <v>19</v>
      </c>
      <c r="B57" s="20">
        <f>62.4*B49*B55/100</f>
        <v>0</v>
      </c>
      <c r="C57" s="2">
        <f aca="true" t="shared" si="16" ref="C57:Z57">62.4*C49*C55/100</f>
        <v>0</v>
      </c>
      <c r="D57" s="2">
        <f t="shared" si="16"/>
        <v>0</v>
      </c>
      <c r="E57" s="2">
        <f t="shared" si="16"/>
        <v>0</v>
      </c>
      <c r="F57" s="2">
        <f t="shared" si="16"/>
        <v>0</v>
      </c>
      <c r="G57" s="2">
        <f t="shared" si="16"/>
        <v>0</v>
      </c>
      <c r="H57" s="2">
        <f t="shared" si="16"/>
        <v>0</v>
      </c>
      <c r="I57" s="2">
        <f t="shared" si="16"/>
        <v>0</v>
      </c>
      <c r="J57" s="2">
        <f t="shared" si="16"/>
        <v>0</v>
      </c>
      <c r="K57" s="2">
        <f t="shared" si="16"/>
        <v>0</v>
      </c>
      <c r="L57" s="2">
        <f t="shared" si="16"/>
        <v>0</v>
      </c>
      <c r="M57" s="2">
        <f t="shared" si="16"/>
        <v>0</v>
      </c>
      <c r="N57" s="2">
        <f t="shared" si="16"/>
        <v>0</v>
      </c>
      <c r="O57" s="2">
        <f t="shared" si="16"/>
        <v>0</v>
      </c>
      <c r="P57" s="2">
        <f t="shared" si="16"/>
        <v>0</v>
      </c>
      <c r="Q57" s="2">
        <f t="shared" si="16"/>
        <v>0</v>
      </c>
      <c r="R57" s="2">
        <f t="shared" si="16"/>
        <v>0</v>
      </c>
      <c r="S57" s="2">
        <f t="shared" si="16"/>
        <v>0</v>
      </c>
      <c r="T57" s="2">
        <f t="shared" si="16"/>
        <v>0</v>
      </c>
      <c r="U57" s="2">
        <f t="shared" si="16"/>
        <v>0</v>
      </c>
      <c r="V57" s="2">
        <f t="shared" si="16"/>
        <v>0</v>
      </c>
      <c r="W57" s="2">
        <f t="shared" si="16"/>
        <v>0</v>
      </c>
      <c r="X57" s="2">
        <f t="shared" si="16"/>
        <v>0</v>
      </c>
      <c r="Y57" s="2">
        <f t="shared" si="16"/>
        <v>0</v>
      </c>
      <c r="Z57" s="2">
        <f t="shared" si="16"/>
        <v>0</v>
      </c>
    </row>
    <row r="58" spans="1:26" ht="12.75">
      <c r="A58" s="38" t="s">
        <v>3</v>
      </c>
      <c r="B58" s="41" t="str">
        <f>IF(AND(B56&gt;2,B57&gt;=0.18,B57&lt;=1.25),"Straw",IF(AND(B56&gt;2,B57&gt;1.25,B57&lt;=2.25),"Excelsior",IF(OR(B57&gt;2.25),"PSRM","None")))</f>
        <v>None</v>
      </c>
      <c r="C58" s="41" t="str">
        <f aca="true" t="shared" si="17" ref="C58:Z58">IF(AND(C56&gt;2,C57&gt;=0.18,C57&lt;=1.25),"Straw",IF(AND(C56&gt;2,C57&gt;1.25,C57&lt;=2.25),"Excelsior",IF(OR(C57&gt;2.25),"PSRM","None")))</f>
        <v>None</v>
      </c>
      <c r="D58" s="41" t="str">
        <f t="shared" si="17"/>
        <v>None</v>
      </c>
      <c r="E58" s="41" t="str">
        <f t="shared" si="17"/>
        <v>None</v>
      </c>
      <c r="F58" s="41" t="str">
        <f t="shared" si="17"/>
        <v>None</v>
      </c>
      <c r="G58" s="41" t="str">
        <f t="shared" si="17"/>
        <v>None</v>
      </c>
      <c r="H58" s="41" t="str">
        <f t="shared" si="17"/>
        <v>None</v>
      </c>
      <c r="I58" s="41" t="str">
        <f t="shared" si="17"/>
        <v>None</v>
      </c>
      <c r="J58" s="41" t="str">
        <f t="shared" si="17"/>
        <v>None</v>
      </c>
      <c r="K58" s="41" t="str">
        <f t="shared" si="17"/>
        <v>None</v>
      </c>
      <c r="L58" s="41" t="str">
        <f t="shared" si="17"/>
        <v>None</v>
      </c>
      <c r="M58" s="41" t="str">
        <f t="shared" si="17"/>
        <v>None</v>
      </c>
      <c r="N58" s="41" t="str">
        <f t="shared" si="17"/>
        <v>None</v>
      </c>
      <c r="O58" s="41" t="str">
        <f t="shared" si="17"/>
        <v>None</v>
      </c>
      <c r="P58" s="41" t="str">
        <f t="shared" si="17"/>
        <v>None</v>
      </c>
      <c r="Q58" s="41" t="str">
        <f t="shared" si="17"/>
        <v>None</v>
      </c>
      <c r="R58" s="41" t="str">
        <f t="shared" si="17"/>
        <v>None</v>
      </c>
      <c r="S58" s="41" t="str">
        <f t="shared" si="17"/>
        <v>None</v>
      </c>
      <c r="T58" s="41" t="str">
        <f t="shared" si="17"/>
        <v>None</v>
      </c>
      <c r="U58" s="41" t="str">
        <f t="shared" si="17"/>
        <v>None</v>
      </c>
      <c r="V58" s="41" t="str">
        <f t="shared" si="17"/>
        <v>None</v>
      </c>
      <c r="W58" s="41" t="str">
        <f t="shared" si="17"/>
        <v>None</v>
      </c>
      <c r="X58" s="41" t="str">
        <f t="shared" si="17"/>
        <v>None</v>
      </c>
      <c r="Y58" s="41" t="str">
        <f t="shared" si="17"/>
        <v>None</v>
      </c>
      <c r="Z58" s="41" t="str">
        <f t="shared" si="17"/>
        <v>None</v>
      </c>
    </row>
    <row r="59" spans="1:26" ht="14.25">
      <c r="A59" s="38" t="s">
        <v>25</v>
      </c>
      <c r="B59" s="21">
        <f>IF(B58="Straw",CEILING((B54*(B53+SQRT(B50^2+(B50*B51)^2)+SQRT(B50^2+(B50*B52)^2)))*0.121,5),0)</f>
        <v>0</v>
      </c>
      <c r="C59" s="21">
        <f aca="true" t="shared" si="18" ref="C59:Z59">IF(C58="Straw",CEILING((C54*(C53+SQRT(C50^2+(C50*C51)^2)+SQRT(C50^2+(C50*C52)^2)))*0.121,5),0)</f>
        <v>0</v>
      </c>
      <c r="D59" s="21">
        <f t="shared" si="18"/>
        <v>0</v>
      </c>
      <c r="E59" s="21">
        <f t="shared" si="18"/>
        <v>0</v>
      </c>
      <c r="F59" s="21">
        <f t="shared" si="18"/>
        <v>0</v>
      </c>
      <c r="G59" s="21">
        <f t="shared" si="18"/>
        <v>0</v>
      </c>
      <c r="H59" s="21">
        <f t="shared" si="18"/>
        <v>0</v>
      </c>
      <c r="I59" s="21">
        <f t="shared" si="18"/>
        <v>0</v>
      </c>
      <c r="J59" s="21">
        <f t="shared" si="18"/>
        <v>0</v>
      </c>
      <c r="K59" s="21">
        <f t="shared" si="18"/>
        <v>0</v>
      </c>
      <c r="L59" s="21">
        <f t="shared" si="18"/>
        <v>0</v>
      </c>
      <c r="M59" s="21">
        <f t="shared" si="18"/>
        <v>0</v>
      </c>
      <c r="N59" s="21">
        <f t="shared" si="18"/>
        <v>0</v>
      </c>
      <c r="O59" s="21">
        <f t="shared" si="18"/>
        <v>0</v>
      </c>
      <c r="P59" s="21">
        <f t="shared" si="18"/>
        <v>0</v>
      </c>
      <c r="Q59" s="21">
        <f t="shared" si="18"/>
        <v>0</v>
      </c>
      <c r="R59" s="21">
        <f t="shared" si="18"/>
        <v>0</v>
      </c>
      <c r="S59" s="21">
        <f t="shared" si="18"/>
        <v>0</v>
      </c>
      <c r="T59" s="21">
        <f t="shared" si="18"/>
        <v>0</v>
      </c>
      <c r="U59" s="21">
        <f t="shared" si="18"/>
        <v>0</v>
      </c>
      <c r="V59" s="21">
        <f t="shared" si="18"/>
        <v>0</v>
      </c>
      <c r="W59" s="21">
        <f t="shared" si="18"/>
        <v>0</v>
      </c>
      <c r="X59" s="21">
        <f t="shared" si="18"/>
        <v>0</v>
      </c>
      <c r="Y59" s="21">
        <f t="shared" si="18"/>
        <v>0</v>
      </c>
      <c r="Z59" s="21">
        <f t="shared" si="18"/>
        <v>0</v>
      </c>
    </row>
    <row r="60" spans="1:26" ht="14.25">
      <c r="A60" s="38" t="s">
        <v>23</v>
      </c>
      <c r="B60" s="21">
        <f>IF(B58="Excelsior",CEILING((B54*(B53+SQRT(B50^2+(B50*B51)^2)+SQRT(B50^2+(B50*B52)^2)))*0.121,5),0)</f>
        <v>0</v>
      </c>
      <c r="C60" s="21">
        <f aca="true" t="shared" si="19" ref="C60:Z60">IF(C58="Excelsior",CEILING((C54*(C53+SQRT(C50^2+(C50*C51)^2)+SQRT(C50^2+(C50*C52)^2)))*0.121,5),0)</f>
        <v>0</v>
      </c>
      <c r="D60" s="21">
        <f t="shared" si="19"/>
        <v>0</v>
      </c>
      <c r="E60" s="21">
        <f t="shared" si="19"/>
        <v>0</v>
      </c>
      <c r="F60" s="21">
        <f t="shared" si="19"/>
        <v>0</v>
      </c>
      <c r="G60" s="21">
        <f t="shared" si="19"/>
        <v>0</v>
      </c>
      <c r="H60" s="21">
        <f t="shared" si="19"/>
        <v>0</v>
      </c>
      <c r="I60" s="21">
        <f t="shared" si="19"/>
        <v>0</v>
      </c>
      <c r="J60" s="21">
        <f t="shared" si="19"/>
        <v>0</v>
      </c>
      <c r="K60" s="21">
        <f t="shared" si="19"/>
        <v>0</v>
      </c>
      <c r="L60" s="21">
        <f t="shared" si="19"/>
        <v>0</v>
      </c>
      <c r="M60" s="21">
        <f t="shared" si="19"/>
        <v>0</v>
      </c>
      <c r="N60" s="21">
        <f t="shared" si="19"/>
        <v>0</v>
      </c>
      <c r="O60" s="21">
        <f t="shared" si="19"/>
        <v>0</v>
      </c>
      <c r="P60" s="21">
        <f t="shared" si="19"/>
        <v>0</v>
      </c>
      <c r="Q60" s="21">
        <f t="shared" si="19"/>
        <v>0</v>
      </c>
      <c r="R60" s="21">
        <f t="shared" si="19"/>
        <v>0</v>
      </c>
      <c r="S60" s="21">
        <f t="shared" si="19"/>
        <v>0</v>
      </c>
      <c r="T60" s="21">
        <f t="shared" si="19"/>
        <v>0</v>
      </c>
      <c r="U60" s="21">
        <f t="shared" si="19"/>
        <v>0</v>
      </c>
      <c r="V60" s="21">
        <f t="shared" si="19"/>
        <v>0</v>
      </c>
      <c r="W60" s="21">
        <f t="shared" si="19"/>
        <v>0</v>
      </c>
      <c r="X60" s="21">
        <f t="shared" si="19"/>
        <v>0</v>
      </c>
      <c r="Y60" s="21">
        <f t="shared" si="19"/>
        <v>0</v>
      </c>
      <c r="Z60" s="21">
        <f t="shared" si="19"/>
        <v>0</v>
      </c>
    </row>
    <row r="61" spans="1:26" ht="14.25">
      <c r="A61" s="38" t="s">
        <v>20</v>
      </c>
      <c r="B61" s="21">
        <f>IF(B58="PSRM",CEILING((B54*(B53+SQRT(B50^2+(B50*B51)^2)+SQRT(B50^2+(B50*B52)^2)))*0.121,5),0)</f>
        <v>0</v>
      </c>
      <c r="C61" s="21">
        <f aca="true" t="shared" si="20" ref="C61:Z61">IF(C58="PSRM",CEILING((C54*(C53+SQRT(C50^2+(C50*C51)^2)+SQRT(C50^2+(C50*C52)^2)))*0.121,5),0)</f>
        <v>0</v>
      </c>
      <c r="D61" s="21">
        <f t="shared" si="20"/>
        <v>0</v>
      </c>
      <c r="E61" s="21">
        <f t="shared" si="20"/>
        <v>0</v>
      </c>
      <c r="F61" s="21">
        <f t="shared" si="20"/>
        <v>0</v>
      </c>
      <c r="G61" s="21">
        <f t="shared" si="20"/>
        <v>0</v>
      </c>
      <c r="H61" s="21">
        <f t="shared" si="20"/>
        <v>0</v>
      </c>
      <c r="I61" s="21">
        <f t="shared" si="20"/>
        <v>0</v>
      </c>
      <c r="J61" s="21">
        <f t="shared" si="20"/>
        <v>0</v>
      </c>
      <c r="K61" s="21">
        <f t="shared" si="20"/>
        <v>0</v>
      </c>
      <c r="L61" s="21">
        <f t="shared" si="20"/>
        <v>0</v>
      </c>
      <c r="M61" s="21">
        <f t="shared" si="20"/>
        <v>0</v>
      </c>
      <c r="N61" s="21">
        <f t="shared" si="20"/>
        <v>0</v>
      </c>
      <c r="O61" s="21">
        <f t="shared" si="20"/>
        <v>0</v>
      </c>
      <c r="P61" s="21">
        <f t="shared" si="20"/>
        <v>0</v>
      </c>
      <c r="Q61" s="21">
        <f t="shared" si="20"/>
        <v>0</v>
      </c>
      <c r="R61" s="21">
        <f t="shared" si="20"/>
        <v>0</v>
      </c>
      <c r="S61" s="21">
        <f t="shared" si="20"/>
        <v>0</v>
      </c>
      <c r="T61" s="21">
        <f t="shared" si="20"/>
        <v>0</v>
      </c>
      <c r="U61" s="21">
        <f t="shared" si="20"/>
        <v>0</v>
      </c>
      <c r="V61" s="21">
        <f t="shared" si="20"/>
        <v>0</v>
      </c>
      <c r="W61" s="21">
        <f t="shared" si="20"/>
        <v>0</v>
      </c>
      <c r="X61" s="21">
        <f t="shared" si="20"/>
        <v>0</v>
      </c>
      <c r="Y61" s="21">
        <f t="shared" si="20"/>
        <v>0</v>
      </c>
      <c r="Z61" s="21">
        <f t="shared" si="20"/>
        <v>0</v>
      </c>
    </row>
    <row r="62" spans="1:26" s="5" customFormat="1" ht="12.75">
      <c r="A62" s="25"/>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2.75">
      <c r="A63" s="34" t="s">
        <v>9</v>
      </c>
      <c r="B63" s="16"/>
      <c r="C63" s="7"/>
      <c r="D63" s="7" t="s">
        <v>0</v>
      </c>
      <c r="E63" s="7" t="s">
        <v>0</v>
      </c>
      <c r="F63" s="7"/>
      <c r="G63" s="7" t="s">
        <v>0</v>
      </c>
      <c r="H63" s="7" t="s">
        <v>0</v>
      </c>
      <c r="I63" s="7" t="s">
        <v>0</v>
      </c>
      <c r="J63" s="7" t="s">
        <v>0</v>
      </c>
      <c r="K63" s="7" t="s">
        <v>0</v>
      </c>
      <c r="L63" s="7" t="s">
        <v>0</v>
      </c>
      <c r="M63" s="7" t="s">
        <v>0</v>
      </c>
      <c r="N63" s="7" t="s">
        <v>0</v>
      </c>
      <c r="O63" s="7" t="s">
        <v>0</v>
      </c>
      <c r="P63" s="7" t="s">
        <v>0</v>
      </c>
      <c r="Q63" s="7" t="s">
        <v>0</v>
      </c>
      <c r="R63" s="7" t="s">
        <v>0</v>
      </c>
      <c r="S63" s="7" t="s">
        <v>0</v>
      </c>
      <c r="T63" s="7" t="s">
        <v>0</v>
      </c>
      <c r="U63" s="7" t="s">
        <v>0</v>
      </c>
      <c r="V63" s="7" t="s">
        <v>0</v>
      </c>
      <c r="W63" s="7" t="s">
        <v>0</v>
      </c>
      <c r="X63" s="7" t="s">
        <v>0</v>
      </c>
      <c r="Y63" s="7" t="s">
        <v>0</v>
      </c>
      <c r="Z63" s="7" t="s">
        <v>0</v>
      </c>
    </row>
    <row r="64" spans="1:26" ht="12.75">
      <c r="A64" s="34" t="s">
        <v>10</v>
      </c>
      <c r="B64" s="17"/>
      <c r="C64" s="8"/>
      <c r="D64" s="8" t="s">
        <v>0</v>
      </c>
      <c r="E64" s="8" t="s">
        <v>0</v>
      </c>
      <c r="F64" s="8"/>
      <c r="G64" s="8" t="s">
        <v>0</v>
      </c>
      <c r="H64" s="8" t="s">
        <v>0</v>
      </c>
      <c r="I64" s="8" t="s">
        <v>0</v>
      </c>
      <c r="J64" s="8" t="s">
        <v>0</v>
      </c>
      <c r="K64" s="8" t="s">
        <v>0</v>
      </c>
      <c r="L64" s="8" t="s">
        <v>0</v>
      </c>
      <c r="M64" s="8" t="s">
        <v>0</v>
      </c>
      <c r="N64" s="8" t="s">
        <v>0</v>
      </c>
      <c r="O64" s="8" t="s">
        <v>0</v>
      </c>
      <c r="P64" s="8" t="s">
        <v>0</v>
      </c>
      <c r="Q64" s="8" t="s">
        <v>0</v>
      </c>
      <c r="R64" s="8" t="s">
        <v>0</v>
      </c>
      <c r="S64" s="8" t="s">
        <v>0</v>
      </c>
      <c r="T64" s="8" t="s">
        <v>0</v>
      </c>
      <c r="U64" s="8" t="s">
        <v>0</v>
      </c>
      <c r="V64" s="8" t="s">
        <v>0</v>
      </c>
      <c r="W64" s="8" t="s">
        <v>0</v>
      </c>
      <c r="X64" s="8" t="s">
        <v>0</v>
      </c>
      <c r="Y64" s="8" t="s">
        <v>0</v>
      </c>
      <c r="Z64" s="8" t="s">
        <v>0</v>
      </c>
    </row>
    <row r="65" spans="1:26" ht="12.75">
      <c r="A65" s="35" t="s">
        <v>1</v>
      </c>
      <c r="B65" s="18"/>
      <c r="C65" s="9"/>
      <c r="D65" s="9"/>
      <c r="E65" s="9"/>
      <c r="F65" s="9"/>
      <c r="G65" s="9"/>
      <c r="H65" s="9"/>
      <c r="I65" s="9"/>
      <c r="J65" s="9"/>
      <c r="K65" s="9"/>
      <c r="L65" s="9"/>
      <c r="M65" s="9"/>
      <c r="N65" s="9"/>
      <c r="O65" s="9"/>
      <c r="P65" s="9"/>
      <c r="Q65" s="9"/>
      <c r="R65" s="9"/>
      <c r="S65" s="9"/>
      <c r="T65" s="9"/>
      <c r="U65" s="9"/>
      <c r="V65" s="9"/>
      <c r="W65" s="9"/>
      <c r="X65" s="9"/>
      <c r="Y65" s="9"/>
      <c r="Z65" s="9"/>
    </row>
    <row r="66" spans="1:26" ht="12.75">
      <c r="A66" s="34" t="s">
        <v>11</v>
      </c>
      <c r="B66" s="19"/>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2.75">
      <c r="A67" s="35" t="s">
        <v>2</v>
      </c>
      <c r="B67" s="19"/>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2.75">
      <c r="A68" s="34" t="s">
        <v>12</v>
      </c>
      <c r="B68" s="19"/>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2.75">
      <c r="A69" s="36" t="s">
        <v>13</v>
      </c>
      <c r="B69" s="27">
        <v>0.5</v>
      </c>
      <c r="C69" s="27">
        <v>0.5</v>
      </c>
      <c r="D69" s="27">
        <v>0.5</v>
      </c>
      <c r="E69" s="27">
        <v>0.5</v>
      </c>
      <c r="F69" s="27">
        <v>0.5</v>
      </c>
      <c r="G69" s="27">
        <v>0.5</v>
      </c>
      <c r="H69" s="27">
        <v>0.5</v>
      </c>
      <c r="I69" s="27">
        <v>0.5</v>
      </c>
      <c r="J69" s="27">
        <v>0.5</v>
      </c>
      <c r="K69" s="27">
        <v>0.5</v>
      </c>
      <c r="L69" s="27">
        <v>0.5</v>
      </c>
      <c r="M69" s="27">
        <v>0.5</v>
      </c>
      <c r="N69" s="27">
        <v>0.5</v>
      </c>
      <c r="O69" s="27">
        <v>0.5</v>
      </c>
      <c r="P69" s="27">
        <v>0.5</v>
      </c>
      <c r="Q69" s="27">
        <v>0.5</v>
      </c>
      <c r="R69" s="27">
        <v>0.5</v>
      </c>
      <c r="S69" s="27">
        <v>0.5</v>
      </c>
      <c r="T69" s="27">
        <v>0.5</v>
      </c>
      <c r="U69" s="27">
        <v>0.5</v>
      </c>
      <c r="V69" s="27">
        <v>0.5</v>
      </c>
      <c r="W69" s="27">
        <v>0.5</v>
      </c>
      <c r="X69" s="27">
        <v>0.5</v>
      </c>
      <c r="Y69" s="27">
        <v>0.5</v>
      </c>
      <c r="Z69" s="27">
        <v>0.5</v>
      </c>
    </row>
    <row r="70" spans="1:26" ht="12.75">
      <c r="A70" s="34" t="s">
        <v>6</v>
      </c>
      <c r="B70" s="19"/>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2.75">
      <c r="A71" s="34" t="s">
        <v>14</v>
      </c>
      <c r="B71" s="19"/>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75">
      <c r="A72" s="34" t="s">
        <v>15</v>
      </c>
      <c r="B72" s="19"/>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75">
      <c r="A73" s="34" t="s">
        <v>16</v>
      </c>
      <c r="B73" s="19"/>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75">
      <c r="A74" s="34" t="s">
        <v>17</v>
      </c>
      <c r="B74" s="18"/>
      <c r="C74" s="9"/>
      <c r="D74" s="9"/>
      <c r="E74" s="9"/>
      <c r="F74" s="9"/>
      <c r="G74" s="9"/>
      <c r="H74" s="9"/>
      <c r="I74" s="9"/>
      <c r="J74" s="9"/>
      <c r="K74" s="9"/>
      <c r="L74" s="9"/>
      <c r="M74" s="9"/>
      <c r="N74" s="9"/>
      <c r="O74" s="9"/>
      <c r="P74" s="9"/>
      <c r="Q74" s="9"/>
      <c r="R74" s="9"/>
      <c r="S74" s="9"/>
      <c r="T74" s="9"/>
      <c r="U74" s="9"/>
      <c r="V74" s="9"/>
      <c r="W74" s="9"/>
      <c r="X74" s="9"/>
      <c r="Y74" s="9"/>
      <c r="Z74" s="9"/>
    </row>
    <row r="75" spans="1:26" ht="12.75">
      <c r="A75" s="37" t="s">
        <v>18</v>
      </c>
      <c r="B75" s="40">
        <f>IF(OR(B65="",B66="",B67="",B68=""),0,ABS((B68-B66)/(B67-B65))*100)</f>
        <v>0</v>
      </c>
      <c r="C75" s="40">
        <f>IF(OR(C65="",C66="",C67="",C68=""),0,ABS((C68-C66)/(C67-C65))*100)</f>
        <v>0</v>
      </c>
      <c r="D75" s="40">
        <f aca="true" t="shared" si="21" ref="D75:Z75">IF(OR(D65="",D66="",D67="",D68=""),0,ABS((D68-D66)/(D67-D65))*100)</f>
        <v>0</v>
      </c>
      <c r="E75" s="40">
        <f t="shared" si="21"/>
        <v>0</v>
      </c>
      <c r="F75" s="40">
        <f t="shared" si="21"/>
        <v>0</v>
      </c>
      <c r="G75" s="40">
        <f t="shared" si="21"/>
        <v>0</v>
      </c>
      <c r="H75" s="40">
        <f t="shared" si="21"/>
        <v>0</v>
      </c>
      <c r="I75" s="40">
        <f t="shared" si="21"/>
        <v>0</v>
      </c>
      <c r="J75" s="40">
        <f t="shared" si="21"/>
        <v>0</v>
      </c>
      <c r="K75" s="40">
        <f t="shared" si="21"/>
        <v>0</v>
      </c>
      <c r="L75" s="40">
        <f t="shared" si="21"/>
        <v>0</v>
      </c>
      <c r="M75" s="40">
        <f t="shared" si="21"/>
        <v>0</v>
      </c>
      <c r="N75" s="40">
        <f t="shared" si="21"/>
        <v>0</v>
      </c>
      <c r="O75" s="40">
        <f t="shared" si="21"/>
        <v>0</v>
      </c>
      <c r="P75" s="40">
        <f t="shared" si="21"/>
        <v>0</v>
      </c>
      <c r="Q75" s="40">
        <f t="shared" si="21"/>
        <v>0</v>
      </c>
      <c r="R75" s="40">
        <f t="shared" si="21"/>
        <v>0</v>
      </c>
      <c r="S75" s="40">
        <f t="shared" si="21"/>
        <v>0</v>
      </c>
      <c r="T75" s="40">
        <f t="shared" si="21"/>
        <v>0</v>
      </c>
      <c r="U75" s="40">
        <f t="shared" si="21"/>
        <v>0</v>
      </c>
      <c r="V75" s="40">
        <f t="shared" si="21"/>
        <v>0</v>
      </c>
      <c r="W75" s="40">
        <f t="shared" si="21"/>
        <v>0</v>
      </c>
      <c r="X75" s="40">
        <f t="shared" si="21"/>
        <v>0</v>
      </c>
      <c r="Y75" s="40">
        <f t="shared" si="21"/>
        <v>0</v>
      </c>
      <c r="Z75" s="40">
        <f t="shared" si="21"/>
        <v>0</v>
      </c>
    </row>
    <row r="76" spans="1:26" ht="12.75">
      <c r="A76" s="38" t="s">
        <v>8</v>
      </c>
      <c r="B76" s="20">
        <f aca="true" t="shared" si="22" ref="B76:Z76">64.78*((B69*B73+(0.5*B69*B71*B69)+(0.5*B69*B72*B69))/(B73+SQRT(B69^2+(B69*B71)^2)+SQRT(B69^2+(B69*B72)^2)))^(2/3)*(B75/100)^0.5</f>
        <v>0</v>
      </c>
      <c r="C76" s="20">
        <f t="shared" si="22"/>
        <v>0</v>
      </c>
      <c r="D76" s="20">
        <f t="shared" si="22"/>
        <v>0</v>
      </c>
      <c r="E76" s="20">
        <f t="shared" si="22"/>
        <v>0</v>
      </c>
      <c r="F76" s="20">
        <f t="shared" si="22"/>
        <v>0</v>
      </c>
      <c r="G76" s="20">
        <f t="shared" si="22"/>
        <v>0</v>
      </c>
      <c r="H76" s="20">
        <f t="shared" si="22"/>
        <v>0</v>
      </c>
      <c r="I76" s="20">
        <f t="shared" si="22"/>
        <v>0</v>
      </c>
      <c r="J76" s="20">
        <f t="shared" si="22"/>
        <v>0</v>
      </c>
      <c r="K76" s="20">
        <f t="shared" si="22"/>
        <v>0</v>
      </c>
      <c r="L76" s="20">
        <f t="shared" si="22"/>
        <v>0</v>
      </c>
      <c r="M76" s="20">
        <f t="shared" si="22"/>
        <v>0</v>
      </c>
      <c r="N76" s="20">
        <f t="shared" si="22"/>
        <v>0</v>
      </c>
      <c r="O76" s="20">
        <f t="shared" si="22"/>
        <v>0</v>
      </c>
      <c r="P76" s="20">
        <f t="shared" si="22"/>
        <v>0</v>
      </c>
      <c r="Q76" s="20">
        <f t="shared" si="22"/>
        <v>0</v>
      </c>
      <c r="R76" s="20">
        <f t="shared" si="22"/>
        <v>0</v>
      </c>
      <c r="S76" s="20">
        <f t="shared" si="22"/>
        <v>0</v>
      </c>
      <c r="T76" s="20">
        <f t="shared" si="22"/>
        <v>0</v>
      </c>
      <c r="U76" s="20">
        <f t="shared" si="22"/>
        <v>0</v>
      </c>
      <c r="V76" s="20">
        <f t="shared" si="22"/>
        <v>0</v>
      </c>
      <c r="W76" s="20">
        <f t="shared" si="22"/>
        <v>0</v>
      </c>
      <c r="X76" s="20">
        <f t="shared" si="22"/>
        <v>0</v>
      </c>
      <c r="Y76" s="20">
        <f t="shared" si="22"/>
        <v>0</v>
      </c>
      <c r="Z76" s="20">
        <f t="shared" si="22"/>
        <v>0</v>
      </c>
    </row>
    <row r="77" spans="1:26" ht="14.25">
      <c r="A77" s="38" t="s">
        <v>19</v>
      </c>
      <c r="B77" s="20">
        <f>62.4*B69*B75/100</f>
        <v>0</v>
      </c>
      <c r="C77" s="2">
        <f aca="true" t="shared" si="23" ref="C77:Z77">62.4*C69*C75/100</f>
        <v>0</v>
      </c>
      <c r="D77" s="2">
        <f t="shared" si="23"/>
        <v>0</v>
      </c>
      <c r="E77" s="2">
        <f t="shared" si="23"/>
        <v>0</v>
      </c>
      <c r="F77" s="2">
        <f t="shared" si="23"/>
        <v>0</v>
      </c>
      <c r="G77" s="2">
        <f t="shared" si="23"/>
        <v>0</v>
      </c>
      <c r="H77" s="2">
        <f t="shared" si="23"/>
        <v>0</v>
      </c>
      <c r="I77" s="2">
        <f t="shared" si="23"/>
        <v>0</v>
      </c>
      <c r="J77" s="2">
        <f t="shared" si="23"/>
        <v>0</v>
      </c>
      <c r="K77" s="2">
        <f t="shared" si="23"/>
        <v>0</v>
      </c>
      <c r="L77" s="2">
        <f t="shared" si="23"/>
        <v>0</v>
      </c>
      <c r="M77" s="2">
        <f t="shared" si="23"/>
        <v>0</v>
      </c>
      <c r="N77" s="2">
        <f t="shared" si="23"/>
        <v>0</v>
      </c>
      <c r="O77" s="2">
        <f t="shared" si="23"/>
        <v>0</v>
      </c>
      <c r="P77" s="2">
        <f t="shared" si="23"/>
        <v>0</v>
      </c>
      <c r="Q77" s="2">
        <f t="shared" si="23"/>
        <v>0</v>
      </c>
      <c r="R77" s="2">
        <f t="shared" si="23"/>
        <v>0</v>
      </c>
      <c r="S77" s="2">
        <f t="shared" si="23"/>
        <v>0</v>
      </c>
      <c r="T77" s="2">
        <f t="shared" si="23"/>
        <v>0</v>
      </c>
      <c r="U77" s="2">
        <f t="shared" si="23"/>
        <v>0</v>
      </c>
      <c r="V77" s="2">
        <f t="shared" si="23"/>
        <v>0</v>
      </c>
      <c r="W77" s="2">
        <f t="shared" si="23"/>
        <v>0</v>
      </c>
      <c r="X77" s="2">
        <f t="shared" si="23"/>
        <v>0</v>
      </c>
      <c r="Y77" s="2">
        <f t="shared" si="23"/>
        <v>0</v>
      </c>
      <c r="Z77" s="2">
        <f t="shared" si="23"/>
        <v>0</v>
      </c>
    </row>
    <row r="78" spans="1:26" ht="12.75">
      <c r="A78" s="38" t="s">
        <v>3</v>
      </c>
      <c r="B78" s="41" t="str">
        <f>IF(AND(B76&gt;2,B77&gt;=0.18,B77&lt;=1.25),"Straw",IF(AND(B76&gt;2,B77&gt;1.25,B77&lt;=2.25),"Excelsior",IF(OR(B77&gt;2.25),"PSRM","None")))</f>
        <v>None</v>
      </c>
      <c r="C78" s="41" t="str">
        <f aca="true" t="shared" si="24" ref="C78:Z78">IF(AND(C76&gt;2,C77&gt;=0.18,C77&lt;=1.25),"Straw",IF(AND(C76&gt;2,C77&gt;1.25,C77&lt;=2.25),"Excelsior",IF(OR(C77&gt;2.25),"PSRM","None")))</f>
        <v>None</v>
      </c>
      <c r="D78" s="41" t="str">
        <f t="shared" si="24"/>
        <v>None</v>
      </c>
      <c r="E78" s="41" t="str">
        <f t="shared" si="24"/>
        <v>None</v>
      </c>
      <c r="F78" s="41" t="str">
        <f t="shared" si="24"/>
        <v>None</v>
      </c>
      <c r="G78" s="41" t="str">
        <f t="shared" si="24"/>
        <v>None</v>
      </c>
      <c r="H78" s="41" t="str">
        <f t="shared" si="24"/>
        <v>None</v>
      </c>
      <c r="I78" s="41" t="str">
        <f t="shared" si="24"/>
        <v>None</v>
      </c>
      <c r="J78" s="41" t="str">
        <f t="shared" si="24"/>
        <v>None</v>
      </c>
      <c r="K78" s="41" t="str">
        <f t="shared" si="24"/>
        <v>None</v>
      </c>
      <c r="L78" s="41" t="str">
        <f t="shared" si="24"/>
        <v>None</v>
      </c>
      <c r="M78" s="41" t="str">
        <f t="shared" si="24"/>
        <v>None</v>
      </c>
      <c r="N78" s="41" t="str">
        <f t="shared" si="24"/>
        <v>None</v>
      </c>
      <c r="O78" s="41" t="str">
        <f t="shared" si="24"/>
        <v>None</v>
      </c>
      <c r="P78" s="41" t="str">
        <f t="shared" si="24"/>
        <v>None</v>
      </c>
      <c r="Q78" s="41" t="str">
        <f t="shared" si="24"/>
        <v>None</v>
      </c>
      <c r="R78" s="41" t="str">
        <f t="shared" si="24"/>
        <v>None</v>
      </c>
      <c r="S78" s="41" t="str">
        <f t="shared" si="24"/>
        <v>None</v>
      </c>
      <c r="T78" s="41" t="str">
        <f t="shared" si="24"/>
        <v>None</v>
      </c>
      <c r="U78" s="41" t="str">
        <f t="shared" si="24"/>
        <v>None</v>
      </c>
      <c r="V78" s="41" t="str">
        <f t="shared" si="24"/>
        <v>None</v>
      </c>
      <c r="W78" s="41" t="str">
        <f t="shared" si="24"/>
        <v>None</v>
      </c>
      <c r="X78" s="41" t="str">
        <f t="shared" si="24"/>
        <v>None</v>
      </c>
      <c r="Y78" s="41" t="str">
        <f t="shared" si="24"/>
        <v>None</v>
      </c>
      <c r="Z78" s="41" t="str">
        <f t="shared" si="24"/>
        <v>None</v>
      </c>
    </row>
    <row r="79" spans="1:26" ht="14.25">
      <c r="A79" s="38" t="s">
        <v>25</v>
      </c>
      <c r="B79" s="21">
        <f>IF(B78="Straw",CEILING((B74*(B73+SQRT(B70^2+(B70*B71)^2)+SQRT(B70^2+(B70*B72)^2)))*0.121,5),0)</f>
        <v>0</v>
      </c>
      <c r="C79" s="21">
        <f aca="true" t="shared" si="25" ref="C79:Z79">IF(C78="Straw",CEILING((C74*(C73+SQRT(C70^2+(C70*C71)^2)+SQRT(C70^2+(C70*C72)^2)))*0.121,5),0)</f>
        <v>0</v>
      </c>
      <c r="D79" s="21">
        <f t="shared" si="25"/>
        <v>0</v>
      </c>
      <c r="E79" s="21">
        <f t="shared" si="25"/>
        <v>0</v>
      </c>
      <c r="F79" s="21">
        <f t="shared" si="25"/>
        <v>0</v>
      </c>
      <c r="G79" s="21">
        <f t="shared" si="25"/>
        <v>0</v>
      </c>
      <c r="H79" s="21">
        <f t="shared" si="25"/>
        <v>0</v>
      </c>
      <c r="I79" s="21">
        <f t="shared" si="25"/>
        <v>0</v>
      </c>
      <c r="J79" s="21">
        <f t="shared" si="25"/>
        <v>0</v>
      </c>
      <c r="K79" s="21">
        <f t="shared" si="25"/>
        <v>0</v>
      </c>
      <c r="L79" s="21">
        <f t="shared" si="25"/>
        <v>0</v>
      </c>
      <c r="M79" s="21">
        <f t="shared" si="25"/>
        <v>0</v>
      </c>
      <c r="N79" s="21">
        <f t="shared" si="25"/>
        <v>0</v>
      </c>
      <c r="O79" s="21">
        <f t="shared" si="25"/>
        <v>0</v>
      </c>
      <c r="P79" s="21">
        <f t="shared" si="25"/>
        <v>0</v>
      </c>
      <c r="Q79" s="21">
        <f t="shared" si="25"/>
        <v>0</v>
      </c>
      <c r="R79" s="21">
        <f t="shared" si="25"/>
        <v>0</v>
      </c>
      <c r="S79" s="21">
        <f t="shared" si="25"/>
        <v>0</v>
      </c>
      <c r="T79" s="21">
        <f t="shared" si="25"/>
        <v>0</v>
      </c>
      <c r="U79" s="21">
        <f t="shared" si="25"/>
        <v>0</v>
      </c>
      <c r="V79" s="21">
        <f t="shared" si="25"/>
        <v>0</v>
      </c>
      <c r="W79" s="21">
        <f t="shared" si="25"/>
        <v>0</v>
      </c>
      <c r="X79" s="21">
        <f t="shared" si="25"/>
        <v>0</v>
      </c>
      <c r="Y79" s="21">
        <f t="shared" si="25"/>
        <v>0</v>
      </c>
      <c r="Z79" s="21">
        <f t="shared" si="25"/>
        <v>0</v>
      </c>
    </row>
    <row r="80" spans="1:26" ht="14.25">
      <c r="A80" s="38" t="s">
        <v>23</v>
      </c>
      <c r="B80" s="21">
        <f>IF(B78="Excelsior",CEILING((B74*(B73+SQRT(B70^2+(B70*B71)^2)+SQRT(B70^2+(B70*B72)^2)))*0.121,5),0)</f>
        <v>0</v>
      </c>
      <c r="C80" s="21">
        <f aca="true" t="shared" si="26" ref="C80:Z80">IF(C78="Excelsior",CEILING((C74*(C73+SQRT(C70^2+(C70*C71)^2)+SQRT(C70^2+(C70*C72)^2)))*0.121,5),0)</f>
        <v>0</v>
      </c>
      <c r="D80" s="21">
        <f t="shared" si="26"/>
        <v>0</v>
      </c>
      <c r="E80" s="21">
        <f t="shared" si="26"/>
        <v>0</v>
      </c>
      <c r="F80" s="21">
        <f t="shared" si="26"/>
        <v>0</v>
      </c>
      <c r="G80" s="21">
        <f t="shared" si="26"/>
        <v>0</v>
      </c>
      <c r="H80" s="21">
        <f t="shared" si="26"/>
        <v>0</v>
      </c>
      <c r="I80" s="21">
        <f t="shared" si="26"/>
        <v>0</v>
      </c>
      <c r="J80" s="21">
        <f t="shared" si="26"/>
        <v>0</v>
      </c>
      <c r="K80" s="21">
        <f t="shared" si="26"/>
        <v>0</v>
      </c>
      <c r="L80" s="21">
        <f t="shared" si="26"/>
        <v>0</v>
      </c>
      <c r="M80" s="21">
        <f t="shared" si="26"/>
        <v>0</v>
      </c>
      <c r="N80" s="21">
        <f t="shared" si="26"/>
        <v>0</v>
      </c>
      <c r="O80" s="21">
        <f t="shared" si="26"/>
        <v>0</v>
      </c>
      <c r="P80" s="21">
        <f t="shared" si="26"/>
        <v>0</v>
      </c>
      <c r="Q80" s="21">
        <f t="shared" si="26"/>
        <v>0</v>
      </c>
      <c r="R80" s="21">
        <f t="shared" si="26"/>
        <v>0</v>
      </c>
      <c r="S80" s="21">
        <f t="shared" si="26"/>
        <v>0</v>
      </c>
      <c r="T80" s="21">
        <f t="shared" si="26"/>
        <v>0</v>
      </c>
      <c r="U80" s="21">
        <f t="shared" si="26"/>
        <v>0</v>
      </c>
      <c r="V80" s="21">
        <f t="shared" si="26"/>
        <v>0</v>
      </c>
      <c r="W80" s="21">
        <f t="shared" si="26"/>
        <v>0</v>
      </c>
      <c r="X80" s="21">
        <f t="shared" si="26"/>
        <v>0</v>
      </c>
      <c r="Y80" s="21">
        <f t="shared" si="26"/>
        <v>0</v>
      </c>
      <c r="Z80" s="21">
        <f t="shared" si="26"/>
        <v>0</v>
      </c>
    </row>
    <row r="81" spans="1:26" ht="14.25">
      <c r="A81" s="38" t="s">
        <v>20</v>
      </c>
      <c r="B81" s="21">
        <f>IF(B78="PSRM",CEILING((B74*(B73+SQRT(B70^2+(B70*B71)^2)+SQRT(B70^2+(B70*B72)^2)))*0.121,5),0)</f>
        <v>0</v>
      </c>
      <c r="C81" s="21">
        <f aca="true" t="shared" si="27" ref="C81:Z81">IF(C78="PSRM",CEILING((C74*(C73+SQRT(C70^2+(C70*C71)^2)+SQRT(C70^2+(C70*C72)^2)))*0.121,5),0)</f>
        <v>0</v>
      </c>
      <c r="D81" s="21">
        <f t="shared" si="27"/>
        <v>0</v>
      </c>
      <c r="E81" s="21">
        <f t="shared" si="27"/>
        <v>0</v>
      </c>
      <c r="F81" s="21">
        <f t="shared" si="27"/>
        <v>0</v>
      </c>
      <c r="G81" s="21">
        <f t="shared" si="27"/>
        <v>0</v>
      </c>
      <c r="H81" s="21">
        <f t="shared" si="27"/>
        <v>0</v>
      </c>
      <c r="I81" s="21">
        <f t="shared" si="27"/>
        <v>0</v>
      </c>
      <c r="J81" s="21">
        <f t="shared" si="27"/>
        <v>0</v>
      </c>
      <c r="K81" s="21">
        <f t="shared" si="27"/>
        <v>0</v>
      </c>
      <c r="L81" s="21">
        <f t="shared" si="27"/>
        <v>0</v>
      </c>
      <c r="M81" s="21">
        <f t="shared" si="27"/>
        <v>0</v>
      </c>
      <c r="N81" s="21">
        <f t="shared" si="27"/>
        <v>0</v>
      </c>
      <c r="O81" s="21">
        <f t="shared" si="27"/>
        <v>0</v>
      </c>
      <c r="P81" s="21">
        <f t="shared" si="27"/>
        <v>0</v>
      </c>
      <c r="Q81" s="21">
        <f t="shared" si="27"/>
        <v>0</v>
      </c>
      <c r="R81" s="21">
        <f t="shared" si="27"/>
        <v>0</v>
      </c>
      <c r="S81" s="21">
        <f t="shared" si="27"/>
        <v>0</v>
      </c>
      <c r="T81" s="21">
        <f t="shared" si="27"/>
        <v>0</v>
      </c>
      <c r="U81" s="21">
        <f t="shared" si="27"/>
        <v>0</v>
      </c>
      <c r="V81" s="21">
        <f t="shared" si="27"/>
        <v>0</v>
      </c>
      <c r="W81" s="21">
        <f t="shared" si="27"/>
        <v>0</v>
      </c>
      <c r="X81" s="21">
        <f t="shared" si="27"/>
        <v>0</v>
      </c>
      <c r="Y81" s="21">
        <f t="shared" si="27"/>
        <v>0</v>
      </c>
      <c r="Z81" s="21">
        <f t="shared" si="27"/>
        <v>0</v>
      </c>
    </row>
    <row r="82" ht="12.75">
      <c r="A82" s="24"/>
    </row>
    <row r="83" spans="1:26" ht="12.75">
      <c r="A83" s="34" t="s">
        <v>9</v>
      </c>
      <c r="B83" s="16" t="s">
        <v>0</v>
      </c>
      <c r="C83" s="7"/>
      <c r="D83" s="7" t="s">
        <v>0</v>
      </c>
      <c r="E83" s="7" t="s">
        <v>0</v>
      </c>
      <c r="F83" s="7"/>
      <c r="G83" s="7" t="s">
        <v>0</v>
      </c>
      <c r="H83" s="7" t="s">
        <v>0</v>
      </c>
      <c r="I83" s="7" t="s">
        <v>0</v>
      </c>
      <c r="J83" s="7" t="s">
        <v>0</v>
      </c>
      <c r="K83" s="7" t="s">
        <v>0</v>
      </c>
      <c r="L83" s="7" t="s">
        <v>0</v>
      </c>
      <c r="M83" s="7" t="s">
        <v>0</v>
      </c>
      <c r="N83" s="7" t="s">
        <v>0</v>
      </c>
      <c r="O83" s="7" t="s">
        <v>0</v>
      </c>
      <c r="P83" s="7" t="s">
        <v>0</v>
      </c>
      <c r="Q83" s="7" t="s">
        <v>0</v>
      </c>
      <c r="R83" s="7" t="s">
        <v>0</v>
      </c>
      <c r="S83" s="7" t="s">
        <v>0</v>
      </c>
      <c r="T83" s="7" t="s">
        <v>0</v>
      </c>
      <c r="U83" s="7" t="s">
        <v>0</v>
      </c>
      <c r="V83" s="7" t="s">
        <v>0</v>
      </c>
      <c r="W83" s="7" t="s">
        <v>0</v>
      </c>
      <c r="X83" s="7" t="s">
        <v>0</v>
      </c>
      <c r="Y83" s="7" t="s">
        <v>0</v>
      </c>
      <c r="Z83" s="7" t="s">
        <v>0</v>
      </c>
    </row>
    <row r="84" spans="1:26" ht="12.75">
      <c r="A84" s="34" t="s">
        <v>10</v>
      </c>
      <c r="B84" s="17" t="s">
        <v>0</v>
      </c>
      <c r="C84" s="8"/>
      <c r="D84" s="8" t="s">
        <v>0</v>
      </c>
      <c r="E84" s="8" t="s">
        <v>0</v>
      </c>
      <c r="F84" s="8"/>
      <c r="G84" s="8" t="s">
        <v>0</v>
      </c>
      <c r="H84" s="8" t="s">
        <v>0</v>
      </c>
      <c r="I84" s="8" t="s">
        <v>0</v>
      </c>
      <c r="J84" s="8" t="s">
        <v>0</v>
      </c>
      <c r="K84" s="8" t="s">
        <v>0</v>
      </c>
      <c r="L84" s="8" t="s">
        <v>0</v>
      </c>
      <c r="M84" s="8" t="s">
        <v>0</v>
      </c>
      <c r="N84" s="8" t="s">
        <v>0</v>
      </c>
      <c r="O84" s="8" t="s">
        <v>0</v>
      </c>
      <c r="P84" s="8" t="s">
        <v>0</v>
      </c>
      <c r="Q84" s="8" t="s">
        <v>0</v>
      </c>
      <c r="R84" s="8" t="s">
        <v>0</v>
      </c>
      <c r="S84" s="8" t="s">
        <v>0</v>
      </c>
      <c r="T84" s="8" t="s">
        <v>0</v>
      </c>
      <c r="U84" s="8" t="s">
        <v>0</v>
      </c>
      <c r="V84" s="8" t="s">
        <v>0</v>
      </c>
      <c r="W84" s="8" t="s">
        <v>0</v>
      </c>
      <c r="X84" s="8" t="s">
        <v>0</v>
      </c>
      <c r="Y84" s="8" t="s">
        <v>0</v>
      </c>
      <c r="Z84" s="8" t="s">
        <v>0</v>
      </c>
    </row>
    <row r="85" spans="1:26" ht="12.75">
      <c r="A85" s="35" t="s">
        <v>1</v>
      </c>
      <c r="B85" s="18"/>
      <c r="C85" s="9"/>
      <c r="D85" s="9"/>
      <c r="E85" s="9"/>
      <c r="F85" s="9"/>
      <c r="G85" s="9"/>
      <c r="H85" s="9"/>
      <c r="I85" s="9"/>
      <c r="J85" s="9"/>
      <c r="K85" s="9"/>
      <c r="L85" s="9"/>
      <c r="M85" s="9"/>
      <c r="N85" s="9"/>
      <c r="O85" s="9"/>
      <c r="P85" s="9"/>
      <c r="Q85" s="9"/>
      <c r="R85" s="9"/>
      <c r="S85" s="9"/>
      <c r="T85" s="9"/>
      <c r="U85" s="9"/>
      <c r="V85" s="9"/>
      <c r="W85" s="9"/>
      <c r="X85" s="9"/>
      <c r="Y85" s="9"/>
      <c r="Z85" s="9"/>
    </row>
    <row r="86" spans="1:26" ht="12.75">
      <c r="A86" s="34" t="s">
        <v>11</v>
      </c>
      <c r="B86" s="19"/>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75">
      <c r="A87" s="35" t="s">
        <v>2</v>
      </c>
      <c r="B87" s="19"/>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75">
      <c r="A88" s="34" t="s">
        <v>12</v>
      </c>
      <c r="B88" s="19"/>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75">
      <c r="A89" s="36" t="s">
        <v>13</v>
      </c>
      <c r="B89" s="27">
        <v>0.5</v>
      </c>
      <c r="C89" s="27">
        <v>0.5</v>
      </c>
      <c r="D89" s="27">
        <v>0.5</v>
      </c>
      <c r="E89" s="27">
        <v>0.5</v>
      </c>
      <c r="F89" s="27">
        <v>0.5</v>
      </c>
      <c r="G89" s="27">
        <v>0.5</v>
      </c>
      <c r="H89" s="27">
        <v>0.5</v>
      </c>
      <c r="I89" s="27">
        <v>0.5</v>
      </c>
      <c r="J89" s="27">
        <v>0.5</v>
      </c>
      <c r="K89" s="27">
        <v>0.5</v>
      </c>
      <c r="L89" s="27">
        <v>0.5</v>
      </c>
      <c r="M89" s="27">
        <v>0.5</v>
      </c>
      <c r="N89" s="27">
        <v>0.5</v>
      </c>
      <c r="O89" s="27">
        <v>0.5</v>
      </c>
      <c r="P89" s="27">
        <v>0.5</v>
      </c>
      <c r="Q89" s="27">
        <v>0.5</v>
      </c>
      <c r="R89" s="27">
        <v>0.5</v>
      </c>
      <c r="S89" s="27">
        <v>0.5</v>
      </c>
      <c r="T89" s="27">
        <v>0.5</v>
      </c>
      <c r="U89" s="27">
        <v>0.5</v>
      </c>
      <c r="V89" s="27">
        <v>0.5</v>
      </c>
      <c r="W89" s="27">
        <v>0.5</v>
      </c>
      <c r="X89" s="27">
        <v>0.5</v>
      </c>
      <c r="Y89" s="27">
        <v>0.5</v>
      </c>
      <c r="Z89" s="27">
        <v>0.5</v>
      </c>
    </row>
    <row r="90" spans="1:26" ht="12.75">
      <c r="A90" s="34" t="s">
        <v>6</v>
      </c>
      <c r="B90" s="19"/>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75">
      <c r="A91" s="34" t="s">
        <v>14</v>
      </c>
      <c r="B91" s="19"/>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75">
      <c r="A92" s="34" t="s">
        <v>15</v>
      </c>
      <c r="B92" s="19"/>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75">
      <c r="A93" s="34" t="s">
        <v>16</v>
      </c>
      <c r="B93" s="19"/>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75">
      <c r="A94" s="34" t="s">
        <v>17</v>
      </c>
      <c r="B94" s="18"/>
      <c r="C94" s="9"/>
      <c r="D94" s="9"/>
      <c r="E94" s="9"/>
      <c r="F94" s="9"/>
      <c r="G94" s="9"/>
      <c r="H94" s="9"/>
      <c r="I94" s="9"/>
      <c r="J94" s="9"/>
      <c r="K94" s="9"/>
      <c r="L94" s="9"/>
      <c r="M94" s="9"/>
      <c r="N94" s="9"/>
      <c r="O94" s="9"/>
      <c r="P94" s="9"/>
      <c r="Q94" s="9"/>
      <c r="R94" s="9"/>
      <c r="S94" s="9"/>
      <c r="T94" s="9"/>
      <c r="U94" s="9"/>
      <c r="V94" s="9"/>
      <c r="W94" s="9"/>
      <c r="X94" s="9"/>
      <c r="Y94" s="9"/>
      <c r="Z94" s="9"/>
    </row>
    <row r="95" spans="1:26" ht="12.75">
      <c r="A95" s="37" t="s">
        <v>18</v>
      </c>
      <c r="B95" s="40">
        <f>IF(OR(B85="",B86="",B87="",B88=""),0,ABS((B88-B86)/(B87-B85))*100)</f>
        <v>0</v>
      </c>
      <c r="C95" s="40">
        <f>IF(OR(C85="",C86="",C87="",C88=""),0,ABS((C88-C86)/(C87-C85))*100)</f>
        <v>0</v>
      </c>
      <c r="D95" s="40">
        <f aca="true" t="shared" si="28" ref="D95:Z95">IF(OR(D85="",D86="",D87="",D88=""),0,ABS((D88-D86)/(D87-D85))*100)</f>
        <v>0</v>
      </c>
      <c r="E95" s="40">
        <f t="shared" si="28"/>
        <v>0</v>
      </c>
      <c r="F95" s="40">
        <f t="shared" si="28"/>
        <v>0</v>
      </c>
      <c r="G95" s="40">
        <f t="shared" si="28"/>
        <v>0</v>
      </c>
      <c r="H95" s="40">
        <f t="shared" si="28"/>
        <v>0</v>
      </c>
      <c r="I95" s="40">
        <f t="shared" si="28"/>
        <v>0</v>
      </c>
      <c r="J95" s="40">
        <f t="shared" si="28"/>
        <v>0</v>
      </c>
      <c r="K95" s="40">
        <f t="shared" si="28"/>
        <v>0</v>
      </c>
      <c r="L95" s="40">
        <f t="shared" si="28"/>
        <v>0</v>
      </c>
      <c r="M95" s="40">
        <f t="shared" si="28"/>
        <v>0</v>
      </c>
      <c r="N95" s="40">
        <f t="shared" si="28"/>
        <v>0</v>
      </c>
      <c r="O95" s="40">
        <f t="shared" si="28"/>
        <v>0</v>
      </c>
      <c r="P95" s="40">
        <f t="shared" si="28"/>
        <v>0</v>
      </c>
      <c r="Q95" s="40">
        <f t="shared" si="28"/>
        <v>0</v>
      </c>
      <c r="R95" s="40">
        <f t="shared" si="28"/>
        <v>0</v>
      </c>
      <c r="S95" s="40">
        <f t="shared" si="28"/>
        <v>0</v>
      </c>
      <c r="T95" s="40">
        <f t="shared" si="28"/>
        <v>0</v>
      </c>
      <c r="U95" s="40">
        <f t="shared" si="28"/>
        <v>0</v>
      </c>
      <c r="V95" s="40">
        <f t="shared" si="28"/>
        <v>0</v>
      </c>
      <c r="W95" s="40">
        <f t="shared" si="28"/>
        <v>0</v>
      </c>
      <c r="X95" s="40">
        <f t="shared" si="28"/>
        <v>0</v>
      </c>
      <c r="Y95" s="40">
        <f t="shared" si="28"/>
        <v>0</v>
      </c>
      <c r="Z95" s="40">
        <f t="shared" si="28"/>
        <v>0</v>
      </c>
    </row>
    <row r="96" spans="1:26" ht="12.75">
      <c r="A96" s="38" t="s">
        <v>8</v>
      </c>
      <c r="B96" s="20">
        <f aca="true" t="shared" si="29" ref="B96:Z96">64.78*((B89*B93+(0.5*B89*B91*B89)+(0.5*B89*B92*B89))/(B93+SQRT(B89^2+(B89*B91)^2)+SQRT(B89^2+(B89*B92)^2)))^(2/3)*(B95/100)^0.5</f>
        <v>0</v>
      </c>
      <c r="C96" s="20">
        <f t="shared" si="29"/>
        <v>0</v>
      </c>
      <c r="D96" s="20">
        <f t="shared" si="29"/>
        <v>0</v>
      </c>
      <c r="E96" s="20">
        <f t="shared" si="29"/>
        <v>0</v>
      </c>
      <c r="F96" s="20">
        <f t="shared" si="29"/>
        <v>0</v>
      </c>
      <c r="G96" s="20">
        <f t="shared" si="29"/>
        <v>0</v>
      </c>
      <c r="H96" s="20">
        <f t="shared" si="29"/>
        <v>0</v>
      </c>
      <c r="I96" s="20">
        <f t="shared" si="29"/>
        <v>0</v>
      </c>
      <c r="J96" s="20">
        <f t="shared" si="29"/>
        <v>0</v>
      </c>
      <c r="K96" s="20">
        <f t="shared" si="29"/>
        <v>0</v>
      </c>
      <c r="L96" s="20">
        <f t="shared" si="29"/>
        <v>0</v>
      </c>
      <c r="M96" s="20">
        <f t="shared" si="29"/>
        <v>0</v>
      </c>
      <c r="N96" s="20">
        <f t="shared" si="29"/>
        <v>0</v>
      </c>
      <c r="O96" s="20">
        <f t="shared" si="29"/>
        <v>0</v>
      </c>
      <c r="P96" s="20">
        <f t="shared" si="29"/>
        <v>0</v>
      </c>
      <c r="Q96" s="20">
        <f t="shared" si="29"/>
        <v>0</v>
      </c>
      <c r="R96" s="20">
        <f t="shared" si="29"/>
        <v>0</v>
      </c>
      <c r="S96" s="20">
        <f t="shared" si="29"/>
        <v>0</v>
      </c>
      <c r="T96" s="20">
        <f t="shared" si="29"/>
        <v>0</v>
      </c>
      <c r="U96" s="20">
        <f t="shared" si="29"/>
        <v>0</v>
      </c>
      <c r="V96" s="20">
        <f t="shared" si="29"/>
        <v>0</v>
      </c>
      <c r="W96" s="20">
        <f t="shared" si="29"/>
        <v>0</v>
      </c>
      <c r="X96" s="20">
        <f t="shared" si="29"/>
        <v>0</v>
      </c>
      <c r="Y96" s="20">
        <f t="shared" si="29"/>
        <v>0</v>
      </c>
      <c r="Z96" s="20">
        <f t="shared" si="29"/>
        <v>0</v>
      </c>
    </row>
    <row r="97" spans="1:26" ht="14.25">
      <c r="A97" s="38" t="s">
        <v>19</v>
      </c>
      <c r="B97" s="20">
        <f>62.4*B89*B95/100</f>
        <v>0</v>
      </c>
      <c r="C97" s="2">
        <f aca="true" t="shared" si="30" ref="C97:Z97">62.4*C89*C95/100</f>
        <v>0</v>
      </c>
      <c r="D97" s="2">
        <f t="shared" si="30"/>
        <v>0</v>
      </c>
      <c r="E97" s="2">
        <f t="shared" si="30"/>
        <v>0</v>
      </c>
      <c r="F97" s="2">
        <f t="shared" si="30"/>
        <v>0</v>
      </c>
      <c r="G97" s="2">
        <f t="shared" si="30"/>
        <v>0</v>
      </c>
      <c r="H97" s="2">
        <f t="shared" si="30"/>
        <v>0</v>
      </c>
      <c r="I97" s="2">
        <f t="shared" si="30"/>
        <v>0</v>
      </c>
      <c r="J97" s="2">
        <f t="shared" si="30"/>
        <v>0</v>
      </c>
      <c r="K97" s="2">
        <f t="shared" si="30"/>
        <v>0</v>
      </c>
      <c r="L97" s="2">
        <f t="shared" si="30"/>
        <v>0</v>
      </c>
      <c r="M97" s="2">
        <f t="shared" si="30"/>
        <v>0</v>
      </c>
      <c r="N97" s="2">
        <f t="shared" si="30"/>
        <v>0</v>
      </c>
      <c r="O97" s="2">
        <f t="shared" si="30"/>
        <v>0</v>
      </c>
      <c r="P97" s="2">
        <f t="shared" si="30"/>
        <v>0</v>
      </c>
      <c r="Q97" s="2">
        <f t="shared" si="30"/>
        <v>0</v>
      </c>
      <c r="R97" s="2">
        <f t="shared" si="30"/>
        <v>0</v>
      </c>
      <c r="S97" s="2">
        <f t="shared" si="30"/>
        <v>0</v>
      </c>
      <c r="T97" s="2">
        <f t="shared" si="30"/>
        <v>0</v>
      </c>
      <c r="U97" s="2">
        <f t="shared" si="30"/>
        <v>0</v>
      </c>
      <c r="V97" s="2">
        <f t="shared" si="30"/>
        <v>0</v>
      </c>
      <c r="W97" s="2">
        <f t="shared" si="30"/>
        <v>0</v>
      </c>
      <c r="X97" s="2">
        <f t="shared" si="30"/>
        <v>0</v>
      </c>
      <c r="Y97" s="2">
        <f t="shared" si="30"/>
        <v>0</v>
      </c>
      <c r="Z97" s="2">
        <f t="shared" si="30"/>
        <v>0</v>
      </c>
    </row>
    <row r="98" spans="1:26" ht="12.75">
      <c r="A98" s="38" t="s">
        <v>3</v>
      </c>
      <c r="B98" s="41" t="str">
        <f>IF(AND(B96&gt;2,B97&gt;=0.18,B97&lt;=1.25),"Straw",IF(AND(B96&gt;2,B97&gt;1.25,B97&lt;=2.25),"Excelsior",IF(OR(B97&gt;2.25),"PSRM","None")))</f>
        <v>None</v>
      </c>
      <c r="C98" s="41" t="str">
        <f aca="true" t="shared" si="31" ref="C98:Z98">IF(AND(C96&gt;2,C97&gt;=0.18,C97&lt;=1.25),"Straw",IF(AND(C96&gt;2,C97&gt;1.25,C97&lt;=2.25),"Excelsior",IF(OR(C97&gt;2.25),"PSRM","None")))</f>
        <v>None</v>
      </c>
      <c r="D98" s="41" t="str">
        <f t="shared" si="31"/>
        <v>None</v>
      </c>
      <c r="E98" s="41" t="str">
        <f t="shared" si="31"/>
        <v>None</v>
      </c>
      <c r="F98" s="41" t="str">
        <f t="shared" si="31"/>
        <v>None</v>
      </c>
      <c r="G98" s="41" t="str">
        <f t="shared" si="31"/>
        <v>None</v>
      </c>
      <c r="H98" s="41" t="str">
        <f t="shared" si="31"/>
        <v>None</v>
      </c>
      <c r="I98" s="41" t="str">
        <f t="shared" si="31"/>
        <v>None</v>
      </c>
      <c r="J98" s="41" t="str">
        <f t="shared" si="31"/>
        <v>None</v>
      </c>
      <c r="K98" s="41" t="str">
        <f t="shared" si="31"/>
        <v>None</v>
      </c>
      <c r="L98" s="41" t="str">
        <f t="shared" si="31"/>
        <v>None</v>
      </c>
      <c r="M98" s="41" t="str">
        <f t="shared" si="31"/>
        <v>None</v>
      </c>
      <c r="N98" s="41" t="str">
        <f t="shared" si="31"/>
        <v>None</v>
      </c>
      <c r="O98" s="41" t="str">
        <f t="shared" si="31"/>
        <v>None</v>
      </c>
      <c r="P98" s="41" t="str">
        <f t="shared" si="31"/>
        <v>None</v>
      </c>
      <c r="Q98" s="41" t="str">
        <f t="shared" si="31"/>
        <v>None</v>
      </c>
      <c r="R98" s="41" t="str">
        <f t="shared" si="31"/>
        <v>None</v>
      </c>
      <c r="S98" s="41" t="str">
        <f t="shared" si="31"/>
        <v>None</v>
      </c>
      <c r="T98" s="41" t="str">
        <f t="shared" si="31"/>
        <v>None</v>
      </c>
      <c r="U98" s="41" t="str">
        <f t="shared" si="31"/>
        <v>None</v>
      </c>
      <c r="V98" s="41" t="str">
        <f t="shared" si="31"/>
        <v>None</v>
      </c>
      <c r="W98" s="41" t="str">
        <f t="shared" si="31"/>
        <v>None</v>
      </c>
      <c r="X98" s="41" t="str">
        <f t="shared" si="31"/>
        <v>None</v>
      </c>
      <c r="Y98" s="41" t="str">
        <f t="shared" si="31"/>
        <v>None</v>
      </c>
      <c r="Z98" s="41" t="str">
        <f t="shared" si="31"/>
        <v>None</v>
      </c>
    </row>
    <row r="99" spans="1:26" ht="14.25">
      <c r="A99" s="38" t="s">
        <v>25</v>
      </c>
      <c r="B99" s="21">
        <f>IF(B98="Straw",CEILING((B94*(B93+SQRT(B90^2+(B90*B91)^2)+SQRT(B90^2+(B90*B92)^2)))*0.121,5),0)</f>
        <v>0</v>
      </c>
      <c r="C99" s="21">
        <f aca="true" t="shared" si="32" ref="C99:Z99">IF(C98="Straw",CEILING((C94*(C93+SQRT(C90^2+(C90*C91)^2)+SQRT(C90^2+(C90*C92)^2)))*0.121,5),0)</f>
        <v>0</v>
      </c>
      <c r="D99" s="21">
        <f t="shared" si="32"/>
        <v>0</v>
      </c>
      <c r="E99" s="21">
        <f t="shared" si="32"/>
        <v>0</v>
      </c>
      <c r="F99" s="21">
        <f t="shared" si="32"/>
        <v>0</v>
      </c>
      <c r="G99" s="21">
        <f t="shared" si="32"/>
        <v>0</v>
      </c>
      <c r="H99" s="21">
        <f t="shared" si="32"/>
        <v>0</v>
      </c>
      <c r="I99" s="21">
        <f t="shared" si="32"/>
        <v>0</v>
      </c>
      <c r="J99" s="21">
        <f t="shared" si="32"/>
        <v>0</v>
      </c>
      <c r="K99" s="21">
        <f t="shared" si="32"/>
        <v>0</v>
      </c>
      <c r="L99" s="21">
        <f t="shared" si="32"/>
        <v>0</v>
      </c>
      <c r="M99" s="21">
        <f t="shared" si="32"/>
        <v>0</v>
      </c>
      <c r="N99" s="21">
        <f t="shared" si="32"/>
        <v>0</v>
      </c>
      <c r="O99" s="21">
        <f t="shared" si="32"/>
        <v>0</v>
      </c>
      <c r="P99" s="21">
        <f t="shared" si="32"/>
        <v>0</v>
      </c>
      <c r="Q99" s="21">
        <f t="shared" si="32"/>
        <v>0</v>
      </c>
      <c r="R99" s="21">
        <f t="shared" si="32"/>
        <v>0</v>
      </c>
      <c r="S99" s="21">
        <f t="shared" si="32"/>
        <v>0</v>
      </c>
      <c r="T99" s="21">
        <f t="shared" si="32"/>
        <v>0</v>
      </c>
      <c r="U99" s="21">
        <f t="shared" si="32"/>
        <v>0</v>
      </c>
      <c r="V99" s="21">
        <f t="shared" si="32"/>
        <v>0</v>
      </c>
      <c r="W99" s="21">
        <f t="shared" si="32"/>
        <v>0</v>
      </c>
      <c r="X99" s="21">
        <f t="shared" si="32"/>
        <v>0</v>
      </c>
      <c r="Y99" s="21">
        <f t="shared" si="32"/>
        <v>0</v>
      </c>
      <c r="Z99" s="21">
        <f t="shared" si="32"/>
        <v>0</v>
      </c>
    </row>
    <row r="100" spans="1:26" ht="14.25">
      <c r="A100" s="38" t="s">
        <v>23</v>
      </c>
      <c r="B100" s="21">
        <f>IF(B98="Excelsior",CEILING((B94*(B93+SQRT(B90^2+(B90*B91)^2)+SQRT(B90^2+(B90*B92)^2)))*0.121,5),0)</f>
        <v>0</v>
      </c>
      <c r="C100" s="21">
        <f aca="true" t="shared" si="33" ref="C100:Z100">IF(C98="Excelsior",CEILING((C94*(C93+SQRT(C90^2+(C90*C91)^2)+SQRT(C90^2+(C90*C92)^2)))*0.121,5),0)</f>
        <v>0</v>
      </c>
      <c r="D100" s="21">
        <f t="shared" si="33"/>
        <v>0</v>
      </c>
      <c r="E100" s="21">
        <f t="shared" si="33"/>
        <v>0</v>
      </c>
      <c r="F100" s="21">
        <f t="shared" si="33"/>
        <v>0</v>
      </c>
      <c r="G100" s="21">
        <f t="shared" si="33"/>
        <v>0</v>
      </c>
      <c r="H100" s="21">
        <f t="shared" si="33"/>
        <v>0</v>
      </c>
      <c r="I100" s="21">
        <f t="shared" si="33"/>
        <v>0</v>
      </c>
      <c r="J100" s="21">
        <f t="shared" si="33"/>
        <v>0</v>
      </c>
      <c r="K100" s="21">
        <f t="shared" si="33"/>
        <v>0</v>
      </c>
      <c r="L100" s="21">
        <f t="shared" si="33"/>
        <v>0</v>
      </c>
      <c r="M100" s="21">
        <f t="shared" si="33"/>
        <v>0</v>
      </c>
      <c r="N100" s="21">
        <f t="shared" si="33"/>
        <v>0</v>
      </c>
      <c r="O100" s="21">
        <f t="shared" si="33"/>
        <v>0</v>
      </c>
      <c r="P100" s="21">
        <f t="shared" si="33"/>
        <v>0</v>
      </c>
      <c r="Q100" s="21">
        <f t="shared" si="33"/>
        <v>0</v>
      </c>
      <c r="R100" s="21">
        <f t="shared" si="33"/>
        <v>0</v>
      </c>
      <c r="S100" s="21">
        <f t="shared" si="33"/>
        <v>0</v>
      </c>
      <c r="T100" s="21">
        <f t="shared" si="33"/>
        <v>0</v>
      </c>
      <c r="U100" s="21">
        <f t="shared" si="33"/>
        <v>0</v>
      </c>
      <c r="V100" s="21">
        <f t="shared" si="33"/>
        <v>0</v>
      </c>
      <c r="W100" s="21">
        <f t="shared" si="33"/>
        <v>0</v>
      </c>
      <c r="X100" s="21">
        <f t="shared" si="33"/>
        <v>0</v>
      </c>
      <c r="Y100" s="21">
        <f t="shared" si="33"/>
        <v>0</v>
      </c>
      <c r="Z100" s="21">
        <f t="shared" si="33"/>
        <v>0</v>
      </c>
    </row>
    <row r="101" spans="1:26" ht="14.25">
      <c r="A101" s="38" t="s">
        <v>20</v>
      </c>
      <c r="B101" s="21">
        <f>IF(B98="PSRM",CEILING((B94*(B93+SQRT(B90^2+(B90*B91)^2)+SQRT(B90^2+(B90*B92)^2)))*0.121,5),0)</f>
        <v>0</v>
      </c>
      <c r="C101" s="21">
        <f aca="true" t="shared" si="34" ref="C101:Z101">IF(C98="PSRM",CEILING((C94*(C93+SQRT(C90^2+(C90*C91)^2)+SQRT(C90^2+(C90*C92)^2)))*0.121,5),0)</f>
        <v>0</v>
      </c>
      <c r="D101" s="21">
        <f t="shared" si="34"/>
        <v>0</v>
      </c>
      <c r="E101" s="21">
        <f t="shared" si="34"/>
        <v>0</v>
      </c>
      <c r="F101" s="21">
        <f t="shared" si="34"/>
        <v>0</v>
      </c>
      <c r="G101" s="21">
        <f t="shared" si="34"/>
        <v>0</v>
      </c>
      <c r="H101" s="21">
        <f t="shared" si="34"/>
        <v>0</v>
      </c>
      <c r="I101" s="21">
        <f t="shared" si="34"/>
        <v>0</v>
      </c>
      <c r="J101" s="21">
        <f t="shared" si="34"/>
        <v>0</v>
      </c>
      <c r="K101" s="21">
        <f t="shared" si="34"/>
        <v>0</v>
      </c>
      <c r="L101" s="21">
        <f t="shared" si="34"/>
        <v>0</v>
      </c>
      <c r="M101" s="21">
        <f t="shared" si="34"/>
        <v>0</v>
      </c>
      <c r="N101" s="21">
        <f t="shared" si="34"/>
        <v>0</v>
      </c>
      <c r="O101" s="21">
        <f t="shared" si="34"/>
        <v>0</v>
      </c>
      <c r="P101" s="21">
        <f t="shared" si="34"/>
        <v>0</v>
      </c>
      <c r="Q101" s="21">
        <f t="shared" si="34"/>
        <v>0</v>
      </c>
      <c r="R101" s="21">
        <f t="shared" si="34"/>
        <v>0</v>
      </c>
      <c r="S101" s="21">
        <f t="shared" si="34"/>
        <v>0</v>
      </c>
      <c r="T101" s="21">
        <f t="shared" si="34"/>
        <v>0</v>
      </c>
      <c r="U101" s="21">
        <f t="shared" si="34"/>
        <v>0</v>
      </c>
      <c r="V101" s="21">
        <f t="shared" si="34"/>
        <v>0</v>
      </c>
      <c r="W101" s="21">
        <f t="shared" si="34"/>
        <v>0</v>
      </c>
      <c r="X101" s="21">
        <f t="shared" si="34"/>
        <v>0</v>
      </c>
      <c r="Y101" s="21">
        <f t="shared" si="34"/>
        <v>0</v>
      </c>
      <c r="Z101" s="21">
        <f t="shared" si="34"/>
        <v>0</v>
      </c>
    </row>
    <row r="102" spans="1:26" s="5" customFormat="1" ht="12.75">
      <c r="A102" s="26"/>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 r="A103" s="34" t="s">
        <v>9</v>
      </c>
      <c r="B103" s="16" t="s">
        <v>0</v>
      </c>
      <c r="C103" s="7"/>
      <c r="D103" s="7" t="s">
        <v>0</v>
      </c>
      <c r="E103" s="7" t="s">
        <v>0</v>
      </c>
      <c r="F103" s="7" t="s">
        <v>0</v>
      </c>
      <c r="G103" s="7" t="s">
        <v>0</v>
      </c>
      <c r="H103" s="7" t="s">
        <v>0</v>
      </c>
      <c r="I103" s="7" t="s">
        <v>0</v>
      </c>
      <c r="J103" s="7" t="s">
        <v>0</v>
      </c>
      <c r="K103" s="7" t="s">
        <v>0</v>
      </c>
      <c r="L103" s="7" t="s">
        <v>0</v>
      </c>
      <c r="M103" s="7" t="s">
        <v>0</v>
      </c>
      <c r="N103" s="7" t="s">
        <v>0</v>
      </c>
      <c r="O103" s="7" t="s">
        <v>0</v>
      </c>
      <c r="P103" s="7" t="s">
        <v>0</v>
      </c>
      <c r="Q103" s="7" t="s">
        <v>0</v>
      </c>
      <c r="R103" s="7" t="s">
        <v>0</v>
      </c>
      <c r="S103" s="7" t="s">
        <v>0</v>
      </c>
      <c r="T103" s="7" t="s">
        <v>0</v>
      </c>
      <c r="U103" s="7" t="s">
        <v>0</v>
      </c>
      <c r="V103" s="7" t="s">
        <v>0</v>
      </c>
      <c r="W103" s="7" t="s">
        <v>0</v>
      </c>
      <c r="X103" s="7" t="s">
        <v>0</v>
      </c>
      <c r="Y103" s="7" t="s">
        <v>0</v>
      </c>
      <c r="Z103" s="7" t="s">
        <v>0</v>
      </c>
    </row>
    <row r="104" spans="1:26" ht="12.75">
      <c r="A104" s="34" t="s">
        <v>10</v>
      </c>
      <c r="B104" s="17" t="s">
        <v>0</v>
      </c>
      <c r="C104" s="8"/>
      <c r="D104" s="8" t="s">
        <v>0</v>
      </c>
      <c r="E104" s="8" t="s">
        <v>0</v>
      </c>
      <c r="F104" s="8" t="s">
        <v>0</v>
      </c>
      <c r="G104" s="8" t="s">
        <v>0</v>
      </c>
      <c r="H104" s="8" t="s">
        <v>0</v>
      </c>
      <c r="I104" s="8" t="s">
        <v>0</v>
      </c>
      <c r="J104" s="8" t="s">
        <v>0</v>
      </c>
      <c r="K104" s="8" t="s">
        <v>0</v>
      </c>
      <c r="L104" s="8" t="s">
        <v>0</v>
      </c>
      <c r="M104" s="8" t="s">
        <v>0</v>
      </c>
      <c r="N104" s="8" t="s">
        <v>0</v>
      </c>
      <c r="O104" s="8" t="s">
        <v>0</v>
      </c>
      <c r="P104" s="8" t="s">
        <v>0</v>
      </c>
      <c r="Q104" s="8" t="s">
        <v>0</v>
      </c>
      <c r="R104" s="8" t="s">
        <v>0</v>
      </c>
      <c r="S104" s="8" t="s">
        <v>0</v>
      </c>
      <c r="T104" s="8" t="s">
        <v>0</v>
      </c>
      <c r="U104" s="8" t="s">
        <v>0</v>
      </c>
      <c r="V104" s="8" t="s">
        <v>0</v>
      </c>
      <c r="W104" s="8" t="s">
        <v>0</v>
      </c>
      <c r="X104" s="8" t="s">
        <v>0</v>
      </c>
      <c r="Y104" s="8" t="s">
        <v>0</v>
      </c>
      <c r="Z104" s="8" t="s">
        <v>0</v>
      </c>
    </row>
    <row r="105" spans="1:26" ht="12.75">
      <c r="A105" s="35" t="s">
        <v>1</v>
      </c>
      <c r="B105" s="18"/>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2.75">
      <c r="A106" s="34" t="s">
        <v>11</v>
      </c>
      <c r="B106" s="19"/>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75">
      <c r="A107" s="35" t="s">
        <v>2</v>
      </c>
      <c r="B107" s="19"/>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75">
      <c r="A108" s="34" t="s">
        <v>12</v>
      </c>
      <c r="B108" s="19"/>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75">
      <c r="A109" s="36" t="s">
        <v>13</v>
      </c>
      <c r="B109" s="27">
        <v>0.5</v>
      </c>
      <c r="C109" s="27">
        <v>0.5</v>
      </c>
      <c r="D109" s="27">
        <v>0.5</v>
      </c>
      <c r="E109" s="27">
        <v>0.5</v>
      </c>
      <c r="F109" s="27">
        <v>0.5</v>
      </c>
      <c r="G109" s="27">
        <v>0.5</v>
      </c>
      <c r="H109" s="27">
        <v>0.5</v>
      </c>
      <c r="I109" s="27">
        <v>0.5</v>
      </c>
      <c r="J109" s="27">
        <v>0.5</v>
      </c>
      <c r="K109" s="27">
        <v>0.5</v>
      </c>
      <c r="L109" s="27">
        <v>0.5</v>
      </c>
      <c r="M109" s="27">
        <v>0.5</v>
      </c>
      <c r="N109" s="27">
        <v>0.5</v>
      </c>
      <c r="O109" s="27">
        <v>0.5</v>
      </c>
      <c r="P109" s="27">
        <v>0.5</v>
      </c>
      <c r="Q109" s="27">
        <v>0.5</v>
      </c>
      <c r="R109" s="27">
        <v>0.5</v>
      </c>
      <c r="S109" s="27">
        <v>0.5</v>
      </c>
      <c r="T109" s="27">
        <v>0.5</v>
      </c>
      <c r="U109" s="27">
        <v>0.5</v>
      </c>
      <c r="V109" s="27">
        <v>0.5</v>
      </c>
      <c r="W109" s="27">
        <v>0.5</v>
      </c>
      <c r="X109" s="27">
        <v>0.5</v>
      </c>
      <c r="Y109" s="27">
        <v>0.5</v>
      </c>
      <c r="Z109" s="27">
        <v>0.5</v>
      </c>
    </row>
    <row r="110" spans="1:26" ht="12.75">
      <c r="A110" s="34" t="s">
        <v>6</v>
      </c>
      <c r="B110" s="19"/>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75">
      <c r="A111" s="34" t="s">
        <v>14</v>
      </c>
      <c r="B111" s="19"/>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75">
      <c r="A112" s="34" t="s">
        <v>15</v>
      </c>
      <c r="B112" s="19"/>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75">
      <c r="A113" s="34" t="s">
        <v>16</v>
      </c>
      <c r="B113" s="19"/>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75">
      <c r="A114" s="34" t="s">
        <v>17</v>
      </c>
      <c r="B114" s="18"/>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2.75">
      <c r="A115" s="37" t="s">
        <v>18</v>
      </c>
      <c r="B115" s="40">
        <f>IF(OR(B105="",B106="",B107="",B108=""),0,ABS((B108-B106)/(B107-B105))*100)</f>
        <v>0</v>
      </c>
      <c r="C115" s="40">
        <f>IF(OR(C105="",C106="",C107="",C108=""),0,ABS((C108-C106)/(C107-C105))*100)</f>
        <v>0</v>
      </c>
      <c r="D115" s="40">
        <f aca="true" t="shared" si="35" ref="D115:Z115">IF(OR(D105="",D106="",D107="",D108=""),0,ABS((D108-D106)/(D107-D105))*100)</f>
        <v>0</v>
      </c>
      <c r="E115" s="40">
        <f t="shared" si="35"/>
        <v>0</v>
      </c>
      <c r="F115" s="40">
        <f t="shared" si="35"/>
        <v>0</v>
      </c>
      <c r="G115" s="40">
        <f t="shared" si="35"/>
        <v>0</v>
      </c>
      <c r="H115" s="40">
        <f t="shared" si="35"/>
        <v>0</v>
      </c>
      <c r="I115" s="40">
        <f t="shared" si="35"/>
        <v>0</v>
      </c>
      <c r="J115" s="40">
        <f t="shared" si="35"/>
        <v>0</v>
      </c>
      <c r="K115" s="40">
        <f t="shared" si="35"/>
        <v>0</v>
      </c>
      <c r="L115" s="40">
        <f t="shared" si="35"/>
        <v>0</v>
      </c>
      <c r="M115" s="40">
        <f t="shared" si="35"/>
        <v>0</v>
      </c>
      <c r="N115" s="40">
        <f t="shared" si="35"/>
        <v>0</v>
      </c>
      <c r="O115" s="40">
        <f t="shared" si="35"/>
        <v>0</v>
      </c>
      <c r="P115" s="40">
        <f t="shared" si="35"/>
        <v>0</v>
      </c>
      <c r="Q115" s="40">
        <f t="shared" si="35"/>
        <v>0</v>
      </c>
      <c r="R115" s="40">
        <f t="shared" si="35"/>
        <v>0</v>
      </c>
      <c r="S115" s="40">
        <f t="shared" si="35"/>
        <v>0</v>
      </c>
      <c r="T115" s="40">
        <f t="shared" si="35"/>
        <v>0</v>
      </c>
      <c r="U115" s="40">
        <f t="shared" si="35"/>
        <v>0</v>
      </c>
      <c r="V115" s="40">
        <f t="shared" si="35"/>
        <v>0</v>
      </c>
      <c r="W115" s="40">
        <f t="shared" si="35"/>
        <v>0</v>
      </c>
      <c r="X115" s="40">
        <f t="shared" si="35"/>
        <v>0</v>
      </c>
      <c r="Y115" s="40">
        <f t="shared" si="35"/>
        <v>0</v>
      </c>
      <c r="Z115" s="40">
        <f t="shared" si="35"/>
        <v>0</v>
      </c>
    </row>
    <row r="116" spans="1:26" ht="12.75">
      <c r="A116" s="38" t="s">
        <v>8</v>
      </c>
      <c r="B116" s="20">
        <f aca="true" t="shared" si="36" ref="B116:Z116">64.78*((B109*B113+(0.5*B109*B111*B109)+(0.5*B109*B112*B109))/(B113+SQRT(B109^2+(B109*B111)^2)+SQRT(B109^2+(B109*B112)^2)))^(2/3)*(B115/100)^0.5</f>
        <v>0</v>
      </c>
      <c r="C116" s="20">
        <f t="shared" si="36"/>
        <v>0</v>
      </c>
      <c r="D116" s="20">
        <f t="shared" si="36"/>
        <v>0</v>
      </c>
      <c r="E116" s="20">
        <f t="shared" si="36"/>
        <v>0</v>
      </c>
      <c r="F116" s="20">
        <f t="shared" si="36"/>
        <v>0</v>
      </c>
      <c r="G116" s="20">
        <f t="shared" si="36"/>
        <v>0</v>
      </c>
      <c r="H116" s="20">
        <f t="shared" si="36"/>
        <v>0</v>
      </c>
      <c r="I116" s="20">
        <f t="shared" si="36"/>
        <v>0</v>
      </c>
      <c r="J116" s="20">
        <f t="shared" si="36"/>
        <v>0</v>
      </c>
      <c r="K116" s="20">
        <f t="shared" si="36"/>
        <v>0</v>
      </c>
      <c r="L116" s="20">
        <f t="shared" si="36"/>
        <v>0</v>
      </c>
      <c r="M116" s="20">
        <f t="shared" si="36"/>
        <v>0</v>
      </c>
      <c r="N116" s="20">
        <f t="shared" si="36"/>
        <v>0</v>
      </c>
      <c r="O116" s="20">
        <f t="shared" si="36"/>
        <v>0</v>
      </c>
      <c r="P116" s="20">
        <f t="shared" si="36"/>
        <v>0</v>
      </c>
      <c r="Q116" s="20">
        <f t="shared" si="36"/>
        <v>0</v>
      </c>
      <c r="R116" s="20">
        <f t="shared" si="36"/>
        <v>0</v>
      </c>
      <c r="S116" s="20">
        <f t="shared" si="36"/>
        <v>0</v>
      </c>
      <c r="T116" s="20">
        <f t="shared" si="36"/>
        <v>0</v>
      </c>
      <c r="U116" s="20">
        <f t="shared" si="36"/>
        <v>0</v>
      </c>
      <c r="V116" s="20">
        <f t="shared" si="36"/>
        <v>0</v>
      </c>
      <c r="W116" s="20">
        <f t="shared" si="36"/>
        <v>0</v>
      </c>
      <c r="X116" s="20">
        <f t="shared" si="36"/>
        <v>0</v>
      </c>
      <c r="Y116" s="20">
        <f t="shared" si="36"/>
        <v>0</v>
      </c>
      <c r="Z116" s="20">
        <f t="shared" si="36"/>
        <v>0</v>
      </c>
    </row>
    <row r="117" spans="1:26" ht="14.25">
      <c r="A117" s="38" t="s">
        <v>19</v>
      </c>
      <c r="B117" s="20">
        <f>62.4*B109*B115/100</f>
        <v>0</v>
      </c>
      <c r="C117" s="2">
        <f aca="true" t="shared" si="37" ref="C117:Z117">62.4*C109*C115/100</f>
        <v>0</v>
      </c>
      <c r="D117" s="2">
        <f t="shared" si="37"/>
        <v>0</v>
      </c>
      <c r="E117" s="2">
        <f t="shared" si="37"/>
        <v>0</v>
      </c>
      <c r="F117" s="2">
        <f t="shared" si="37"/>
        <v>0</v>
      </c>
      <c r="G117" s="2">
        <f t="shared" si="37"/>
        <v>0</v>
      </c>
      <c r="H117" s="2">
        <f t="shared" si="37"/>
        <v>0</v>
      </c>
      <c r="I117" s="2">
        <f t="shared" si="37"/>
        <v>0</v>
      </c>
      <c r="J117" s="2">
        <f t="shared" si="37"/>
        <v>0</v>
      </c>
      <c r="K117" s="2">
        <f t="shared" si="37"/>
        <v>0</v>
      </c>
      <c r="L117" s="2">
        <f t="shared" si="37"/>
        <v>0</v>
      </c>
      <c r="M117" s="2">
        <f t="shared" si="37"/>
        <v>0</v>
      </c>
      <c r="N117" s="2">
        <f t="shared" si="37"/>
        <v>0</v>
      </c>
      <c r="O117" s="2">
        <f t="shared" si="37"/>
        <v>0</v>
      </c>
      <c r="P117" s="2">
        <f t="shared" si="37"/>
        <v>0</v>
      </c>
      <c r="Q117" s="2">
        <f t="shared" si="37"/>
        <v>0</v>
      </c>
      <c r="R117" s="2">
        <f t="shared" si="37"/>
        <v>0</v>
      </c>
      <c r="S117" s="2">
        <f t="shared" si="37"/>
        <v>0</v>
      </c>
      <c r="T117" s="2">
        <f t="shared" si="37"/>
        <v>0</v>
      </c>
      <c r="U117" s="2">
        <f t="shared" si="37"/>
        <v>0</v>
      </c>
      <c r="V117" s="2">
        <f t="shared" si="37"/>
        <v>0</v>
      </c>
      <c r="W117" s="2">
        <f t="shared" si="37"/>
        <v>0</v>
      </c>
      <c r="X117" s="2">
        <f t="shared" si="37"/>
        <v>0</v>
      </c>
      <c r="Y117" s="2">
        <f t="shared" si="37"/>
        <v>0</v>
      </c>
      <c r="Z117" s="2">
        <f t="shared" si="37"/>
        <v>0</v>
      </c>
    </row>
    <row r="118" spans="1:26" ht="12.75">
      <c r="A118" s="38" t="s">
        <v>3</v>
      </c>
      <c r="B118" s="41" t="str">
        <f>IF(AND(B116&gt;2,B117&gt;=0.18,B117&lt;=1.25),"Straw",IF(AND(B116&gt;2,B117&gt;1.25,B117&lt;=2.25),"Excelsior",IF(OR(B117&gt;2.25),"PSRM","None")))</f>
        <v>None</v>
      </c>
      <c r="C118" s="41" t="str">
        <f aca="true" t="shared" si="38" ref="C118:Z118">IF(AND(C116&gt;2,C117&gt;=0.18,C117&lt;=1.25),"Straw",IF(AND(C116&gt;2,C117&gt;1.25,C117&lt;=2.25),"Excelsior",IF(OR(C117&gt;2.25),"PSRM","None")))</f>
        <v>None</v>
      </c>
      <c r="D118" s="41" t="str">
        <f t="shared" si="38"/>
        <v>None</v>
      </c>
      <c r="E118" s="41" t="str">
        <f t="shared" si="38"/>
        <v>None</v>
      </c>
      <c r="F118" s="41" t="str">
        <f>IF(AND(F116&gt;2,F117&gt;=0.18,F117&lt;=1.25),"Straw",IF(AND(F116&gt;2,F117&gt;1.25,F117&lt;=2.25),"Excelsior",IF(OR(F117&gt;2.25),"PSRM","None")))</f>
        <v>None</v>
      </c>
      <c r="G118" s="41" t="str">
        <f t="shared" si="38"/>
        <v>None</v>
      </c>
      <c r="H118" s="41" t="str">
        <f t="shared" si="38"/>
        <v>None</v>
      </c>
      <c r="I118" s="41" t="str">
        <f t="shared" si="38"/>
        <v>None</v>
      </c>
      <c r="J118" s="41" t="str">
        <f t="shared" si="38"/>
        <v>None</v>
      </c>
      <c r="K118" s="41" t="str">
        <f t="shared" si="38"/>
        <v>None</v>
      </c>
      <c r="L118" s="41" t="str">
        <f t="shared" si="38"/>
        <v>None</v>
      </c>
      <c r="M118" s="41" t="str">
        <f t="shared" si="38"/>
        <v>None</v>
      </c>
      <c r="N118" s="41" t="str">
        <f t="shared" si="38"/>
        <v>None</v>
      </c>
      <c r="O118" s="41" t="str">
        <f t="shared" si="38"/>
        <v>None</v>
      </c>
      <c r="P118" s="41" t="str">
        <f t="shared" si="38"/>
        <v>None</v>
      </c>
      <c r="Q118" s="41" t="str">
        <f t="shared" si="38"/>
        <v>None</v>
      </c>
      <c r="R118" s="41" t="str">
        <f t="shared" si="38"/>
        <v>None</v>
      </c>
      <c r="S118" s="41" t="str">
        <f t="shared" si="38"/>
        <v>None</v>
      </c>
      <c r="T118" s="41" t="str">
        <f t="shared" si="38"/>
        <v>None</v>
      </c>
      <c r="U118" s="41" t="str">
        <f t="shared" si="38"/>
        <v>None</v>
      </c>
      <c r="V118" s="41" t="str">
        <f t="shared" si="38"/>
        <v>None</v>
      </c>
      <c r="W118" s="41" t="str">
        <f t="shared" si="38"/>
        <v>None</v>
      </c>
      <c r="X118" s="41" t="str">
        <f t="shared" si="38"/>
        <v>None</v>
      </c>
      <c r="Y118" s="41" t="str">
        <f t="shared" si="38"/>
        <v>None</v>
      </c>
      <c r="Z118" s="41" t="str">
        <f t="shared" si="38"/>
        <v>None</v>
      </c>
    </row>
    <row r="119" spans="1:26" ht="14.25">
      <c r="A119" s="38" t="s">
        <v>25</v>
      </c>
      <c r="B119" s="21">
        <f>IF(B118="Straw",CEILING((B114*(B113+SQRT(B110^2+(B110*B111)^2)+SQRT(B110^2+(B110*B112)^2)))*0.121,5),0)</f>
        <v>0</v>
      </c>
      <c r="C119" s="21">
        <f aca="true" t="shared" si="39" ref="C119:Z119">IF(C118="Straw",CEILING((C114*(C113+SQRT(C110^2+(C110*C111)^2)+SQRT(C110^2+(C110*C112)^2)))*0.121,5),0)</f>
        <v>0</v>
      </c>
      <c r="D119" s="21">
        <f t="shared" si="39"/>
        <v>0</v>
      </c>
      <c r="E119" s="21">
        <f t="shared" si="39"/>
        <v>0</v>
      </c>
      <c r="F119" s="21">
        <f t="shared" si="39"/>
        <v>0</v>
      </c>
      <c r="G119" s="21">
        <f t="shared" si="39"/>
        <v>0</v>
      </c>
      <c r="H119" s="21">
        <f t="shared" si="39"/>
        <v>0</v>
      </c>
      <c r="I119" s="21">
        <f t="shared" si="39"/>
        <v>0</v>
      </c>
      <c r="J119" s="21">
        <f t="shared" si="39"/>
        <v>0</v>
      </c>
      <c r="K119" s="21">
        <f t="shared" si="39"/>
        <v>0</v>
      </c>
      <c r="L119" s="21">
        <f t="shared" si="39"/>
        <v>0</v>
      </c>
      <c r="M119" s="21">
        <f t="shared" si="39"/>
        <v>0</v>
      </c>
      <c r="N119" s="21">
        <f t="shared" si="39"/>
        <v>0</v>
      </c>
      <c r="O119" s="21">
        <f t="shared" si="39"/>
        <v>0</v>
      </c>
      <c r="P119" s="21">
        <f t="shared" si="39"/>
        <v>0</v>
      </c>
      <c r="Q119" s="21">
        <f t="shared" si="39"/>
        <v>0</v>
      </c>
      <c r="R119" s="21">
        <f t="shared" si="39"/>
        <v>0</v>
      </c>
      <c r="S119" s="21">
        <f t="shared" si="39"/>
        <v>0</v>
      </c>
      <c r="T119" s="21">
        <f t="shared" si="39"/>
        <v>0</v>
      </c>
      <c r="U119" s="21">
        <f t="shared" si="39"/>
        <v>0</v>
      </c>
      <c r="V119" s="21">
        <f t="shared" si="39"/>
        <v>0</v>
      </c>
      <c r="W119" s="21">
        <f t="shared" si="39"/>
        <v>0</v>
      </c>
      <c r="X119" s="21">
        <f t="shared" si="39"/>
        <v>0</v>
      </c>
      <c r="Y119" s="21">
        <f t="shared" si="39"/>
        <v>0</v>
      </c>
      <c r="Z119" s="21">
        <f t="shared" si="39"/>
        <v>0</v>
      </c>
    </row>
    <row r="120" spans="1:26" ht="14.25">
      <c r="A120" s="38" t="s">
        <v>23</v>
      </c>
      <c r="B120" s="21">
        <f>IF(B118="Excelsior",CEILING((B114*(B113+SQRT(B110^2+(B110*B111)^2)+SQRT(B110^2+(B110*B112)^2)))*0.121,5),0)</f>
        <v>0</v>
      </c>
      <c r="C120" s="21">
        <f aca="true" t="shared" si="40" ref="C120:Z120">IF(C118="Excelsior",CEILING((C114*(C113+SQRT(C110^2+(C110*C111)^2)+SQRT(C110^2+(C110*C112)^2)))*0.121,5),0)</f>
        <v>0</v>
      </c>
      <c r="D120" s="21">
        <f t="shared" si="40"/>
        <v>0</v>
      </c>
      <c r="E120" s="21">
        <f t="shared" si="40"/>
        <v>0</v>
      </c>
      <c r="F120" s="21">
        <f t="shared" si="40"/>
        <v>0</v>
      </c>
      <c r="G120" s="21">
        <f t="shared" si="40"/>
        <v>0</v>
      </c>
      <c r="H120" s="21">
        <f t="shared" si="40"/>
        <v>0</v>
      </c>
      <c r="I120" s="21">
        <f t="shared" si="40"/>
        <v>0</v>
      </c>
      <c r="J120" s="21">
        <f t="shared" si="40"/>
        <v>0</v>
      </c>
      <c r="K120" s="21">
        <f t="shared" si="40"/>
        <v>0</v>
      </c>
      <c r="L120" s="21">
        <f t="shared" si="40"/>
        <v>0</v>
      </c>
      <c r="M120" s="21">
        <f t="shared" si="40"/>
        <v>0</v>
      </c>
      <c r="N120" s="21">
        <f t="shared" si="40"/>
        <v>0</v>
      </c>
      <c r="O120" s="21">
        <f t="shared" si="40"/>
        <v>0</v>
      </c>
      <c r="P120" s="21">
        <f t="shared" si="40"/>
        <v>0</v>
      </c>
      <c r="Q120" s="21">
        <f t="shared" si="40"/>
        <v>0</v>
      </c>
      <c r="R120" s="21">
        <f t="shared" si="40"/>
        <v>0</v>
      </c>
      <c r="S120" s="21">
        <f t="shared" si="40"/>
        <v>0</v>
      </c>
      <c r="T120" s="21">
        <f t="shared" si="40"/>
        <v>0</v>
      </c>
      <c r="U120" s="21">
        <f t="shared" si="40"/>
        <v>0</v>
      </c>
      <c r="V120" s="21">
        <f t="shared" si="40"/>
        <v>0</v>
      </c>
      <c r="W120" s="21">
        <f t="shared" si="40"/>
        <v>0</v>
      </c>
      <c r="X120" s="21">
        <f t="shared" si="40"/>
        <v>0</v>
      </c>
      <c r="Y120" s="21">
        <f t="shared" si="40"/>
        <v>0</v>
      </c>
      <c r="Z120" s="21">
        <f t="shared" si="40"/>
        <v>0</v>
      </c>
    </row>
    <row r="121" spans="1:26" ht="14.25">
      <c r="A121" s="38" t="s">
        <v>20</v>
      </c>
      <c r="B121" s="21">
        <f>IF(B118="PSRM",CEILING((B114*(B113+SQRT(B110^2+(B110*B111)^2)+SQRT(B110^2+(B110*B112)^2)))*0.121,5),0)</f>
        <v>0</v>
      </c>
      <c r="C121" s="21">
        <f aca="true" t="shared" si="41" ref="C121:Z121">IF(C118="PSRM",CEILING((C114*(C113+SQRT(C110^2+(C110*C111)^2)+SQRT(C110^2+(C110*C112)^2)))*0.121,5),0)</f>
        <v>0</v>
      </c>
      <c r="D121" s="21">
        <f t="shared" si="41"/>
        <v>0</v>
      </c>
      <c r="E121" s="21">
        <f t="shared" si="41"/>
        <v>0</v>
      </c>
      <c r="F121" s="21">
        <f t="shared" si="41"/>
        <v>0</v>
      </c>
      <c r="G121" s="21">
        <f t="shared" si="41"/>
        <v>0</v>
      </c>
      <c r="H121" s="21">
        <f t="shared" si="41"/>
        <v>0</v>
      </c>
      <c r="I121" s="21">
        <f t="shared" si="41"/>
        <v>0</v>
      </c>
      <c r="J121" s="21">
        <f t="shared" si="41"/>
        <v>0</v>
      </c>
      <c r="K121" s="21">
        <f t="shared" si="41"/>
        <v>0</v>
      </c>
      <c r="L121" s="21">
        <f t="shared" si="41"/>
        <v>0</v>
      </c>
      <c r="M121" s="21">
        <f t="shared" si="41"/>
        <v>0</v>
      </c>
      <c r="N121" s="21">
        <f t="shared" si="41"/>
        <v>0</v>
      </c>
      <c r="O121" s="21">
        <f t="shared" si="41"/>
        <v>0</v>
      </c>
      <c r="P121" s="21">
        <f t="shared" si="41"/>
        <v>0</v>
      </c>
      <c r="Q121" s="21">
        <f t="shared" si="41"/>
        <v>0</v>
      </c>
      <c r="R121" s="21">
        <f t="shared" si="41"/>
        <v>0</v>
      </c>
      <c r="S121" s="21">
        <f t="shared" si="41"/>
        <v>0</v>
      </c>
      <c r="T121" s="21">
        <f t="shared" si="41"/>
        <v>0</v>
      </c>
      <c r="U121" s="21">
        <f t="shared" si="41"/>
        <v>0</v>
      </c>
      <c r="V121" s="21">
        <f t="shared" si="41"/>
        <v>0</v>
      </c>
      <c r="W121" s="21">
        <f t="shared" si="41"/>
        <v>0</v>
      </c>
      <c r="X121" s="21">
        <f t="shared" si="41"/>
        <v>0</v>
      </c>
      <c r="Y121" s="21">
        <f t="shared" si="41"/>
        <v>0</v>
      </c>
      <c r="Z121" s="21">
        <f t="shared" si="41"/>
        <v>0</v>
      </c>
    </row>
    <row r="122" ht="12.75">
      <c r="A122" s="24"/>
    </row>
    <row r="123" spans="1:26" ht="12.75">
      <c r="A123" s="34" t="s">
        <v>9</v>
      </c>
      <c r="B123" s="16" t="s">
        <v>0</v>
      </c>
      <c r="C123" s="7"/>
      <c r="D123" s="7" t="s">
        <v>0</v>
      </c>
      <c r="E123" s="7" t="s">
        <v>0</v>
      </c>
      <c r="F123" s="7" t="s">
        <v>0</v>
      </c>
      <c r="G123" s="7" t="s">
        <v>0</v>
      </c>
      <c r="H123" s="7" t="s">
        <v>0</v>
      </c>
      <c r="I123" s="7" t="s">
        <v>0</v>
      </c>
      <c r="J123" s="7" t="s">
        <v>0</v>
      </c>
      <c r="K123" s="7" t="s">
        <v>0</v>
      </c>
      <c r="L123" s="7" t="s">
        <v>0</v>
      </c>
      <c r="M123" s="7" t="s">
        <v>0</v>
      </c>
      <c r="N123" s="7" t="s">
        <v>0</v>
      </c>
      <c r="O123" s="7" t="s">
        <v>0</v>
      </c>
      <c r="P123" s="7" t="s">
        <v>0</v>
      </c>
      <c r="Q123" s="7" t="s">
        <v>0</v>
      </c>
      <c r="R123" s="7" t="s">
        <v>0</v>
      </c>
      <c r="S123" s="7" t="s">
        <v>0</v>
      </c>
      <c r="T123" s="7" t="s">
        <v>0</v>
      </c>
      <c r="U123" s="7" t="s">
        <v>0</v>
      </c>
      <c r="V123" s="7" t="s">
        <v>0</v>
      </c>
      <c r="W123" s="7" t="s">
        <v>0</v>
      </c>
      <c r="X123" s="7" t="s">
        <v>0</v>
      </c>
      <c r="Y123" s="7" t="s">
        <v>0</v>
      </c>
      <c r="Z123" s="7" t="s">
        <v>0</v>
      </c>
    </row>
    <row r="124" spans="1:26" ht="12.75">
      <c r="A124" s="34" t="s">
        <v>10</v>
      </c>
      <c r="B124" s="17" t="s">
        <v>0</v>
      </c>
      <c r="C124" s="8"/>
      <c r="D124" s="8" t="s">
        <v>0</v>
      </c>
      <c r="E124" s="8" t="s">
        <v>0</v>
      </c>
      <c r="F124" s="8" t="s">
        <v>0</v>
      </c>
      <c r="G124" s="8" t="s">
        <v>0</v>
      </c>
      <c r="H124" s="8" t="s">
        <v>0</v>
      </c>
      <c r="I124" s="8" t="s">
        <v>0</v>
      </c>
      <c r="J124" s="8" t="s">
        <v>0</v>
      </c>
      <c r="K124" s="8" t="s">
        <v>0</v>
      </c>
      <c r="L124" s="8" t="s">
        <v>0</v>
      </c>
      <c r="M124" s="8" t="s">
        <v>0</v>
      </c>
      <c r="N124" s="8" t="s">
        <v>0</v>
      </c>
      <c r="O124" s="8" t="s">
        <v>0</v>
      </c>
      <c r="P124" s="8" t="s">
        <v>0</v>
      </c>
      <c r="Q124" s="8" t="s">
        <v>0</v>
      </c>
      <c r="R124" s="8" t="s">
        <v>0</v>
      </c>
      <c r="S124" s="8" t="s">
        <v>0</v>
      </c>
      <c r="T124" s="8" t="s">
        <v>0</v>
      </c>
      <c r="U124" s="8" t="s">
        <v>0</v>
      </c>
      <c r="V124" s="8" t="s">
        <v>0</v>
      </c>
      <c r="W124" s="8" t="s">
        <v>0</v>
      </c>
      <c r="X124" s="8" t="s">
        <v>0</v>
      </c>
      <c r="Y124" s="8" t="s">
        <v>0</v>
      </c>
      <c r="Z124" s="8" t="s">
        <v>0</v>
      </c>
    </row>
    <row r="125" spans="1:26" ht="12.75">
      <c r="A125" s="35" t="s">
        <v>1</v>
      </c>
      <c r="B125" s="18"/>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2.75">
      <c r="A126" s="34" t="s">
        <v>11</v>
      </c>
      <c r="B126" s="19"/>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75">
      <c r="A127" s="35" t="s">
        <v>2</v>
      </c>
      <c r="B127" s="19"/>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75">
      <c r="A128" s="34" t="s">
        <v>12</v>
      </c>
      <c r="B128" s="19"/>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75">
      <c r="A129" s="36" t="s">
        <v>13</v>
      </c>
      <c r="B129" s="27">
        <v>0.5</v>
      </c>
      <c r="C129" s="27">
        <v>0.5</v>
      </c>
      <c r="D129" s="27">
        <v>0.5</v>
      </c>
      <c r="E129" s="27">
        <v>0.5</v>
      </c>
      <c r="F129" s="27">
        <v>0.5</v>
      </c>
      <c r="G129" s="27">
        <v>0.5</v>
      </c>
      <c r="H129" s="27">
        <v>0.5</v>
      </c>
      <c r="I129" s="27">
        <v>0.5</v>
      </c>
      <c r="J129" s="27">
        <v>0.5</v>
      </c>
      <c r="K129" s="27">
        <v>0.5</v>
      </c>
      <c r="L129" s="27">
        <v>0.5</v>
      </c>
      <c r="M129" s="27">
        <v>0.5</v>
      </c>
      <c r="N129" s="27">
        <v>0.5</v>
      </c>
      <c r="O129" s="27">
        <v>0.5</v>
      </c>
      <c r="P129" s="27">
        <v>0.5</v>
      </c>
      <c r="Q129" s="27">
        <v>0.5</v>
      </c>
      <c r="R129" s="27">
        <v>0.5</v>
      </c>
      <c r="S129" s="27">
        <v>0.5</v>
      </c>
      <c r="T129" s="27">
        <v>0.5</v>
      </c>
      <c r="U129" s="27">
        <v>0.5</v>
      </c>
      <c r="V129" s="27">
        <v>0.5</v>
      </c>
      <c r="W129" s="27">
        <v>0.5</v>
      </c>
      <c r="X129" s="27">
        <v>0.5</v>
      </c>
      <c r="Y129" s="27">
        <v>0.5</v>
      </c>
      <c r="Z129" s="27">
        <v>0.5</v>
      </c>
    </row>
    <row r="130" spans="1:26" ht="12.75">
      <c r="A130" s="34" t="s">
        <v>6</v>
      </c>
      <c r="B130" s="19"/>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75">
      <c r="A131" s="34" t="s">
        <v>14</v>
      </c>
      <c r="B131" s="19"/>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75">
      <c r="A132" s="34" t="s">
        <v>15</v>
      </c>
      <c r="B132" s="19"/>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75">
      <c r="A133" s="34" t="s">
        <v>16</v>
      </c>
      <c r="B133" s="19"/>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75">
      <c r="A134" s="34" t="s">
        <v>17</v>
      </c>
      <c r="B134" s="18"/>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2.75">
      <c r="A135" s="37" t="s">
        <v>18</v>
      </c>
      <c r="B135" s="40">
        <f>IF(OR(B125="",B126="",B127="",B128=""),0,ABS((B128-B126)/(B127-B125))*100)</f>
        <v>0</v>
      </c>
      <c r="C135" s="40">
        <f>IF(OR(C125="",C126="",C127="",C128=""),0,ABS((C128-C126)/(C127-C125))*100)</f>
        <v>0</v>
      </c>
      <c r="D135" s="40">
        <f aca="true" t="shared" si="42" ref="D135:Z135">IF(OR(D125="",D126="",D127="",D128=""),0,ABS((D128-D126)/(D127-D125))*100)</f>
        <v>0</v>
      </c>
      <c r="E135" s="40">
        <f t="shared" si="42"/>
        <v>0</v>
      </c>
      <c r="F135" s="40">
        <f t="shared" si="42"/>
        <v>0</v>
      </c>
      <c r="G135" s="40">
        <f t="shared" si="42"/>
        <v>0</v>
      </c>
      <c r="H135" s="40">
        <f t="shared" si="42"/>
        <v>0</v>
      </c>
      <c r="I135" s="40">
        <f t="shared" si="42"/>
        <v>0</v>
      </c>
      <c r="J135" s="40">
        <f t="shared" si="42"/>
        <v>0</v>
      </c>
      <c r="K135" s="40">
        <f t="shared" si="42"/>
        <v>0</v>
      </c>
      <c r="L135" s="40">
        <f t="shared" si="42"/>
        <v>0</v>
      </c>
      <c r="M135" s="40">
        <f t="shared" si="42"/>
        <v>0</v>
      </c>
      <c r="N135" s="40">
        <f t="shared" si="42"/>
        <v>0</v>
      </c>
      <c r="O135" s="40">
        <f t="shared" si="42"/>
        <v>0</v>
      </c>
      <c r="P135" s="40">
        <f t="shared" si="42"/>
        <v>0</v>
      </c>
      <c r="Q135" s="40">
        <f t="shared" si="42"/>
        <v>0</v>
      </c>
      <c r="R135" s="40">
        <f t="shared" si="42"/>
        <v>0</v>
      </c>
      <c r="S135" s="40">
        <f t="shared" si="42"/>
        <v>0</v>
      </c>
      <c r="T135" s="40">
        <f t="shared" si="42"/>
        <v>0</v>
      </c>
      <c r="U135" s="40">
        <f t="shared" si="42"/>
        <v>0</v>
      </c>
      <c r="V135" s="40">
        <f t="shared" si="42"/>
        <v>0</v>
      </c>
      <c r="W135" s="40">
        <f t="shared" si="42"/>
        <v>0</v>
      </c>
      <c r="X135" s="40">
        <f t="shared" si="42"/>
        <v>0</v>
      </c>
      <c r="Y135" s="40">
        <f t="shared" si="42"/>
        <v>0</v>
      </c>
      <c r="Z135" s="40">
        <f t="shared" si="42"/>
        <v>0</v>
      </c>
    </row>
    <row r="136" spans="1:26" ht="12.75">
      <c r="A136" s="38" t="s">
        <v>8</v>
      </c>
      <c r="B136" s="20">
        <f aca="true" t="shared" si="43" ref="B136:Z136">64.78*((B129*B133+(0.5*B129*B131*B129)+(0.5*B129*B132*B129))/(B133+SQRT(B129^2+(B129*B131)^2)+SQRT(B129^2+(B129*B132)^2)))^(2/3)*(B135/100)^0.5</f>
        <v>0</v>
      </c>
      <c r="C136" s="20">
        <f t="shared" si="43"/>
        <v>0</v>
      </c>
      <c r="D136" s="20">
        <f t="shared" si="43"/>
        <v>0</v>
      </c>
      <c r="E136" s="20">
        <f t="shared" si="43"/>
        <v>0</v>
      </c>
      <c r="F136" s="20">
        <f t="shared" si="43"/>
        <v>0</v>
      </c>
      <c r="G136" s="20">
        <f t="shared" si="43"/>
        <v>0</v>
      </c>
      <c r="H136" s="20">
        <f t="shared" si="43"/>
        <v>0</v>
      </c>
      <c r="I136" s="20">
        <f t="shared" si="43"/>
        <v>0</v>
      </c>
      <c r="J136" s="20">
        <f t="shared" si="43"/>
        <v>0</v>
      </c>
      <c r="K136" s="20">
        <f t="shared" si="43"/>
        <v>0</v>
      </c>
      <c r="L136" s="20">
        <f t="shared" si="43"/>
        <v>0</v>
      </c>
      <c r="M136" s="20">
        <f t="shared" si="43"/>
        <v>0</v>
      </c>
      <c r="N136" s="20">
        <f t="shared" si="43"/>
        <v>0</v>
      </c>
      <c r="O136" s="20">
        <f t="shared" si="43"/>
        <v>0</v>
      </c>
      <c r="P136" s="20">
        <f t="shared" si="43"/>
        <v>0</v>
      </c>
      <c r="Q136" s="20">
        <f t="shared" si="43"/>
        <v>0</v>
      </c>
      <c r="R136" s="20">
        <f t="shared" si="43"/>
        <v>0</v>
      </c>
      <c r="S136" s="20">
        <f t="shared" si="43"/>
        <v>0</v>
      </c>
      <c r="T136" s="20">
        <f t="shared" si="43"/>
        <v>0</v>
      </c>
      <c r="U136" s="20">
        <f t="shared" si="43"/>
        <v>0</v>
      </c>
      <c r="V136" s="20">
        <f t="shared" si="43"/>
        <v>0</v>
      </c>
      <c r="W136" s="20">
        <f t="shared" si="43"/>
        <v>0</v>
      </c>
      <c r="X136" s="20">
        <f t="shared" si="43"/>
        <v>0</v>
      </c>
      <c r="Y136" s="20">
        <f t="shared" si="43"/>
        <v>0</v>
      </c>
      <c r="Z136" s="20">
        <f t="shared" si="43"/>
        <v>0</v>
      </c>
    </row>
    <row r="137" spans="1:26" ht="14.25">
      <c r="A137" s="38" t="s">
        <v>19</v>
      </c>
      <c r="B137" s="20">
        <f>62.4*B129*B135/100</f>
        <v>0</v>
      </c>
      <c r="C137" s="2">
        <f aca="true" t="shared" si="44" ref="C137:Z137">62.4*C129*C135/100</f>
        <v>0</v>
      </c>
      <c r="D137" s="2">
        <f t="shared" si="44"/>
        <v>0</v>
      </c>
      <c r="E137" s="2">
        <f t="shared" si="44"/>
        <v>0</v>
      </c>
      <c r="F137" s="2">
        <f t="shared" si="44"/>
        <v>0</v>
      </c>
      <c r="G137" s="2">
        <f t="shared" si="44"/>
        <v>0</v>
      </c>
      <c r="H137" s="2">
        <f t="shared" si="44"/>
        <v>0</v>
      </c>
      <c r="I137" s="2">
        <f t="shared" si="44"/>
        <v>0</v>
      </c>
      <c r="J137" s="2">
        <f t="shared" si="44"/>
        <v>0</v>
      </c>
      <c r="K137" s="2">
        <f t="shared" si="44"/>
        <v>0</v>
      </c>
      <c r="L137" s="2">
        <f t="shared" si="44"/>
        <v>0</v>
      </c>
      <c r="M137" s="2">
        <f t="shared" si="44"/>
        <v>0</v>
      </c>
      <c r="N137" s="2">
        <f t="shared" si="44"/>
        <v>0</v>
      </c>
      <c r="O137" s="2">
        <f t="shared" si="44"/>
        <v>0</v>
      </c>
      <c r="P137" s="2">
        <f t="shared" si="44"/>
        <v>0</v>
      </c>
      <c r="Q137" s="2">
        <f t="shared" si="44"/>
        <v>0</v>
      </c>
      <c r="R137" s="2">
        <f t="shared" si="44"/>
        <v>0</v>
      </c>
      <c r="S137" s="2">
        <f t="shared" si="44"/>
        <v>0</v>
      </c>
      <c r="T137" s="2">
        <f t="shared" si="44"/>
        <v>0</v>
      </c>
      <c r="U137" s="2">
        <f t="shared" si="44"/>
        <v>0</v>
      </c>
      <c r="V137" s="2">
        <f t="shared" si="44"/>
        <v>0</v>
      </c>
      <c r="W137" s="2">
        <f t="shared" si="44"/>
        <v>0</v>
      </c>
      <c r="X137" s="2">
        <f t="shared" si="44"/>
        <v>0</v>
      </c>
      <c r="Y137" s="2">
        <f t="shared" si="44"/>
        <v>0</v>
      </c>
      <c r="Z137" s="2">
        <f t="shared" si="44"/>
        <v>0</v>
      </c>
    </row>
    <row r="138" spans="1:26" ht="12.75">
      <c r="A138" s="38" t="s">
        <v>3</v>
      </c>
      <c r="B138" s="41" t="str">
        <f>IF(AND(B136&gt;2,B137&gt;=0.18,B137&lt;=1.25),"Straw",IF(AND(B136&gt;2,B137&gt;1.25,B137&lt;=2.25),"Excelsior",IF(OR(B137&gt;2.25),"PSRM","None")))</f>
        <v>None</v>
      </c>
      <c r="C138" s="41" t="str">
        <f>IF(AND(C136&gt;2,C137&gt;=0.18,C137&lt;=1.25),"Straw",IF(AND(C136&gt;2,C137&gt;1.25,C137&lt;=2.25),"Excelsior",IF(OR(C137&gt;2.25),"PSRM","None")))</f>
        <v>None</v>
      </c>
      <c r="D138" s="41" t="str">
        <f aca="true" t="shared" si="45" ref="D138:Z138">IF(AND(D136&gt;2,D137&gt;=0.18,D137&lt;=1.25),"Straw",IF(AND(D136&gt;2,D137&gt;1.25,D137&lt;=2.25),"Excelsior",IF(OR(D137&gt;2.25),"PSRM","None")))</f>
        <v>None</v>
      </c>
      <c r="E138" s="41" t="str">
        <f t="shared" si="45"/>
        <v>None</v>
      </c>
      <c r="F138" s="41" t="str">
        <f t="shared" si="45"/>
        <v>None</v>
      </c>
      <c r="G138" s="41" t="str">
        <f t="shared" si="45"/>
        <v>None</v>
      </c>
      <c r="H138" s="41" t="str">
        <f t="shared" si="45"/>
        <v>None</v>
      </c>
      <c r="I138" s="41" t="str">
        <f t="shared" si="45"/>
        <v>None</v>
      </c>
      <c r="J138" s="41" t="str">
        <f t="shared" si="45"/>
        <v>None</v>
      </c>
      <c r="K138" s="41" t="str">
        <f t="shared" si="45"/>
        <v>None</v>
      </c>
      <c r="L138" s="41" t="str">
        <f t="shared" si="45"/>
        <v>None</v>
      </c>
      <c r="M138" s="41" t="str">
        <f t="shared" si="45"/>
        <v>None</v>
      </c>
      <c r="N138" s="41" t="str">
        <f t="shared" si="45"/>
        <v>None</v>
      </c>
      <c r="O138" s="41" t="str">
        <f t="shared" si="45"/>
        <v>None</v>
      </c>
      <c r="P138" s="41" t="str">
        <f t="shared" si="45"/>
        <v>None</v>
      </c>
      <c r="Q138" s="41" t="str">
        <f t="shared" si="45"/>
        <v>None</v>
      </c>
      <c r="R138" s="41" t="str">
        <f t="shared" si="45"/>
        <v>None</v>
      </c>
      <c r="S138" s="41" t="str">
        <f t="shared" si="45"/>
        <v>None</v>
      </c>
      <c r="T138" s="41" t="str">
        <f t="shared" si="45"/>
        <v>None</v>
      </c>
      <c r="U138" s="41" t="str">
        <f t="shared" si="45"/>
        <v>None</v>
      </c>
      <c r="V138" s="41" t="str">
        <f t="shared" si="45"/>
        <v>None</v>
      </c>
      <c r="W138" s="41" t="str">
        <f t="shared" si="45"/>
        <v>None</v>
      </c>
      <c r="X138" s="41" t="str">
        <f t="shared" si="45"/>
        <v>None</v>
      </c>
      <c r="Y138" s="41" t="str">
        <f t="shared" si="45"/>
        <v>None</v>
      </c>
      <c r="Z138" s="41" t="str">
        <f t="shared" si="45"/>
        <v>None</v>
      </c>
    </row>
    <row r="139" spans="1:26" ht="14.25">
      <c r="A139" s="38" t="s">
        <v>25</v>
      </c>
      <c r="B139" s="21">
        <f>IF(B138="Straw",CEILING((B134*(B133+SQRT(B130^2+(B130*B131)^2)+SQRT(B130^2+(B130*B132)^2)))*0.121,5),0)</f>
        <v>0</v>
      </c>
      <c r="C139" s="21">
        <f aca="true" t="shared" si="46" ref="C139:Z139">IF(C138="Straw",CEILING((C134*(C133+SQRT(C130^2+(C130*C131)^2)+SQRT(C130^2+(C130*C132)^2)))*0.121,5),0)</f>
        <v>0</v>
      </c>
      <c r="D139" s="21">
        <f t="shared" si="46"/>
        <v>0</v>
      </c>
      <c r="E139" s="21">
        <f t="shared" si="46"/>
        <v>0</v>
      </c>
      <c r="F139" s="21">
        <f t="shared" si="46"/>
        <v>0</v>
      </c>
      <c r="G139" s="21">
        <f t="shared" si="46"/>
        <v>0</v>
      </c>
      <c r="H139" s="21">
        <f t="shared" si="46"/>
        <v>0</v>
      </c>
      <c r="I139" s="21">
        <f t="shared" si="46"/>
        <v>0</v>
      </c>
      <c r="J139" s="21">
        <f t="shared" si="46"/>
        <v>0</v>
      </c>
      <c r="K139" s="21">
        <f t="shared" si="46"/>
        <v>0</v>
      </c>
      <c r="L139" s="21">
        <f t="shared" si="46"/>
        <v>0</v>
      </c>
      <c r="M139" s="21">
        <f t="shared" si="46"/>
        <v>0</v>
      </c>
      <c r="N139" s="21">
        <f t="shared" si="46"/>
        <v>0</v>
      </c>
      <c r="O139" s="21">
        <f t="shared" si="46"/>
        <v>0</v>
      </c>
      <c r="P139" s="21">
        <f t="shared" si="46"/>
        <v>0</v>
      </c>
      <c r="Q139" s="21">
        <f t="shared" si="46"/>
        <v>0</v>
      </c>
      <c r="R139" s="21">
        <f t="shared" si="46"/>
        <v>0</v>
      </c>
      <c r="S139" s="21">
        <f t="shared" si="46"/>
        <v>0</v>
      </c>
      <c r="T139" s="21">
        <f t="shared" si="46"/>
        <v>0</v>
      </c>
      <c r="U139" s="21">
        <f t="shared" si="46"/>
        <v>0</v>
      </c>
      <c r="V139" s="21">
        <f t="shared" si="46"/>
        <v>0</v>
      </c>
      <c r="W139" s="21">
        <f t="shared" si="46"/>
        <v>0</v>
      </c>
      <c r="X139" s="21">
        <f t="shared" si="46"/>
        <v>0</v>
      </c>
      <c r="Y139" s="21">
        <f t="shared" si="46"/>
        <v>0</v>
      </c>
      <c r="Z139" s="21">
        <f t="shared" si="46"/>
        <v>0</v>
      </c>
    </row>
    <row r="140" spans="1:26" ht="14.25">
      <c r="A140" s="38" t="s">
        <v>23</v>
      </c>
      <c r="B140" s="21">
        <f>IF(B138="Excelsior",CEILING((B134*(B133+SQRT(B130^2+(B130*B131)^2)+SQRT(B130^2+(B130*B132)^2)))*0.121,5),0)</f>
        <v>0</v>
      </c>
      <c r="C140" s="21">
        <f aca="true" t="shared" si="47" ref="C140:Z140">IF(C138="Excelsior",CEILING((C134*(C133+SQRT(C130^2+(C130*C131)^2)+SQRT(C130^2+(C130*C132)^2)))*0.121,5),0)</f>
        <v>0</v>
      </c>
      <c r="D140" s="21">
        <f t="shared" si="47"/>
        <v>0</v>
      </c>
      <c r="E140" s="21">
        <f t="shared" si="47"/>
        <v>0</v>
      </c>
      <c r="F140" s="21">
        <f t="shared" si="47"/>
        <v>0</v>
      </c>
      <c r="G140" s="21">
        <f t="shared" si="47"/>
        <v>0</v>
      </c>
      <c r="H140" s="21">
        <f t="shared" si="47"/>
        <v>0</v>
      </c>
      <c r="I140" s="21">
        <f t="shared" si="47"/>
        <v>0</v>
      </c>
      <c r="J140" s="21">
        <f t="shared" si="47"/>
        <v>0</v>
      </c>
      <c r="K140" s="21">
        <f t="shared" si="47"/>
        <v>0</v>
      </c>
      <c r="L140" s="21">
        <f t="shared" si="47"/>
        <v>0</v>
      </c>
      <c r="M140" s="21">
        <f t="shared" si="47"/>
        <v>0</v>
      </c>
      <c r="N140" s="21">
        <f t="shared" si="47"/>
        <v>0</v>
      </c>
      <c r="O140" s="21">
        <f t="shared" si="47"/>
        <v>0</v>
      </c>
      <c r="P140" s="21">
        <f t="shared" si="47"/>
        <v>0</v>
      </c>
      <c r="Q140" s="21">
        <f t="shared" si="47"/>
        <v>0</v>
      </c>
      <c r="R140" s="21">
        <f t="shared" si="47"/>
        <v>0</v>
      </c>
      <c r="S140" s="21">
        <f t="shared" si="47"/>
        <v>0</v>
      </c>
      <c r="T140" s="21">
        <f t="shared" si="47"/>
        <v>0</v>
      </c>
      <c r="U140" s="21">
        <f t="shared" si="47"/>
        <v>0</v>
      </c>
      <c r="V140" s="21">
        <f t="shared" si="47"/>
        <v>0</v>
      </c>
      <c r="W140" s="21">
        <f t="shared" si="47"/>
        <v>0</v>
      </c>
      <c r="X140" s="21">
        <f t="shared" si="47"/>
        <v>0</v>
      </c>
      <c r="Y140" s="21">
        <f t="shared" si="47"/>
        <v>0</v>
      </c>
      <c r="Z140" s="21">
        <f t="shared" si="47"/>
        <v>0</v>
      </c>
    </row>
    <row r="141" spans="1:26" ht="14.25">
      <c r="A141" s="38" t="s">
        <v>20</v>
      </c>
      <c r="B141" s="21">
        <f>IF(B138="PSRM",CEILING((B134*(B133+SQRT(B130^2+(B130*B131)^2)+SQRT(B130^2+(B130*B132)^2)))*0.121,5),0)</f>
        <v>0</v>
      </c>
      <c r="C141" s="21">
        <f aca="true" t="shared" si="48" ref="C141:Z141">IF(C138="PSRM",CEILING((C134*(C133+SQRT(C130^2+(C130*C131)^2)+SQRT(C130^2+(C130*C132)^2)))*0.121,5),0)</f>
        <v>0</v>
      </c>
      <c r="D141" s="21">
        <f t="shared" si="48"/>
        <v>0</v>
      </c>
      <c r="E141" s="21">
        <f t="shared" si="48"/>
        <v>0</v>
      </c>
      <c r="F141" s="21">
        <f t="shared" si="48"/>
        <v>0</v>
      </c>
      <c r="G141" s="21">
        <f t="shared" si="48"/>
        <v>0</v>
      </c>
      <c r="H141" s="21">
        <f t="shared" si="48"/>
        <v>0</v>
      </c>
      <c r="I141" s="21">
        <f t="shared" si="48"/>
        <v>0</v>
      </c>
      <c r="J141" s="21">
        <f t="shared" si="48"/>
        <v>0</v>
      </c>
      <c r="K141" s="21">
        <f t="shared" si="48"/>
        <v>0</v>
      </c>
      <c r="L141" s="21">
        <f t="shared" si="48"/>
        <v>0</v>
      </c>
      <c r="M141" s="21">
        <f t="shared" si="48"/>
        <v>0</v>
      </c>
      <c r="N141" s="21">
        <f t="shared" si="48"/>
        <v>0</v>
      </c>
      <c r="O141" s="21">
        <f t="shared" si="48"/>
        <v>0</v>
      </c>
      <c r="P141" s="21">
        <f t="shared" si="48"/>
        <v>0</v>
      </c>
      <c r="Q141" s="21">
        <f t="shared" si="48"/>
        <v>0</v>
      </c>
      <c r="R141" s="21">
        <f t="shared" si="48"/>
        <v>0</v>
      </c>
      <c r="S141" s="21">
        <f t="shared" si="48"/>
        <v>0</v>
      </c>
      <c r="T141" s="21">
        <f t="shared" si="48"/>
        <v>0</v>
      </c>
      <c r="U141" s="21">
        <f t="shared" si="48"/>
        <v>0</v>
      </c>
      <c r="V141" s="21">
        <f t="shared" si="48"/>
        <v>0</v>
      </c>
      <c r="W141" s="21">
        <f t="shared" si="48"/>
        <v>0</v>
      </c>
      <c r="X141" s="21">
        <f t="shared" si="48"/>
        <v>0</v>
      </c>
      <c r="Y141" s="21">
        <f t="shared" si="48"/>
        <v>0</v>
      </c>
      <c r="Z141" s="21">
        <f t="shared" si="48"/>
        <v>0</v>
      </c>
    </row>
    <row r="142" ht="12.75">
      <c r="A142" s="24"/>
    </row>
    <row r="143" spans="1:26" ht="12.75">
      <c r="A143" s="34" t="s">
        <v>9</v>
      </c>
      <c r="B143" s="16" t="s">
        <v>0</v>
      </c>
      <c r="C143" s="7"/>
      <c r="D143" s="7" t="s">
        <v>0</v>
      </c>
      <c r="E143" s="7" t="s">
        <v>0</v>
      </c>
      <c r="F143" s="7" t="s">
        <v>0</v>
      </c>
      <c r="G143" s="7" t="s">
        <v>0</v>
      </c>
      <c r="H143" s="7" t="s">
        <v>0</v>
      </c>
      <c r="I143" s="7" t="s">
        <v>0</v>
      </c>
      <c r="J143" s="7" t="s">
        <v>0</v>
      </c>
      <c r="K143" s="7" t="s">
        <v>0</v>
      </c>
      <c r="L143" s="7" t="s">
        <v>0</v>
      </c>
      <c r="M143" s="7" t="s">
        <v>0</v>
      </c>
      <c r="N143" s="7" t="s">
        <v>0</v>
      </c>
      <c r="O143" s="7" t="s">
        <v>0</v>
      </c>
      <c r="P143" s="7" t="s">
        <v>0</v>
      </c>
      <c r="Q143" s="7" t="s">
        <v>0</v>
      </c>
      <c r="R143" s="7" t="s">
        <v>0</v>
      </c>
      <c r="S143" s="7" t="s">
        <v>0</v>
      </c>
      <c r="T143" s="7" t="s">
        <v>0</v>
      </c>
      <c r="U143" s="7" t="s">
        <v>0</v>
      </c>
      <c r="V143" s="7" t="s">
        <v>0</v>
      </c>
      <c r="W143" s="7" t="s">
        <v>0</v>
      </c>
      <c r="X143" s="7" t="s">
        <v>0</v>
      </c>
      <c r="Y143" s="7" t="s">
        <v>0</v>
      </c>
      <c r="Z143" s="7" t="s">
        <v>0</v>
      </c>
    </row>
    <row r="144" spans="1:26" ht="12.75">
      <c r="A144" s="34" t="s">
        <v>10</v>
      </c>
      <c r="B144" s="17" t="s">
        <v>0</v>
      </c>
      <c r="C144" s="8"/>
      <c r="D144" s="8" t="s">
        <v>0</v>
      </c>
      <c r="E144" s="8" t="s">
        <v>0</v>
      </c>
      <c r="F144" s="8" t="s">
        <v>0</v>
      </c>
      <c r="G144" s="8" t="s">
        <v>0</v>
      </c>
      <c r="H144" s="8" t="s">
        <v>0</v>
      </c>
      <c r="I144" s="8" t="s">
        <v>0</v>
      </c>
      <c r="J144" s="8" t="s">
        <v>0</v>
      </c>
      <c r="K144" s="8" t="s">
        <v>0</v>
      </c>
      <c r="L144" s="8" t="s">
        <v>0</v>
      </c>
      <c r="M144" s="8" t="s">
        <v>0</v>
      </c>
      <c r="N144" s="8" t="s">
        <v>0</v>
      </c>
      <c r="O144" s="8" t="s">
        <v>0</v>
      </c>
      <c r="P144" s="8" t="s">
        <v>0</v>
      </c>
      <c r="Q144" s="8" t="s">
        <v>0</v>
      </c>
      <c r="R144" s="8" t="s">
        <v>0</v>
      </c>
      <c r="S144" s="8" t="s">
        <v>0</v>
      </c>
      <c r="T144" s="8" t="s">
        <v>0</v>
      </c>
      <c r="U144" s="8" t="s">
        <v>0</v>
      </c>
      <c r="V144" s="8" t="s">
        <v>0</v>
      </c>
      <c r="W144" s="8" t="s">
        <v>0</v>
      </c>
      <c r="X144" s="8" t="s">
        <v>0</v>
      </c>
      <c r="Y144" s="8" t="s">
        <v>0</v>
      </c>
      <c r="Z144" s="8" t="s">
        <v>0</v>
      </c>
    </row>
    <row r="145" spans="1:26" ht="12.75">
      <c r="A145" s="35" t="s">
        <v>1</v>
      </c>
      <c r="B145" s="18"/>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2.75">
      <c r="A146" s="34" t="s">
        <v>11</v>
      </c>
      <c r="B146" s="19"/>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75">
      <c r="A147" s="35" t="s">
        <v>2</v>
      </c>
      <c r="B147" s="19"/>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75">
      <c r="A148" s="34" t="s">
        <v>12</v>
      </c>
      <c r="B148" s="19"/>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75">
      <c r="A149" s="36" t="s">
        <v>13</v>
      </c>
      <c r="B149" s="27">
        <v>0.5</v>
      </c>
      <c r="C149" s="27">
        <v>0.5</v>
      </c>
      <c r="D149" s="27">
        <v>0.5</v>
      </c>
      <c r="E149" s="27">
        <v>0.5</v>
      </c>
      <c r="F149" s="27">
        <v>0.5</v>
      </c>
      <c r="G149" s="27">
        <v>0.5</v>
      </c>
      <c r="H149" s="27">
        <v>0.5</v>
      </c>
      <c r="I149" s="27">
        <v>0.5</v>
      </c>
      <c r="J149" s="27">
        <v>0.5</v>
      </c>
      <c r="K149" s="27">
        <v>0.5</v>
      </c>
      <c r="L149" s="27">
        <v>0.5</v>
      </c>
      <c r="M149" s="27">
        <v>0.5</v>
      </c>
      <c r="N149" s="27">
        <v>0.5</v>
      </c>
      <c r="O149" s="27">
        <v>0.5</v>
      </c>
      <c r="P149" s="27">
        <v>0.5</v>
      </c>
      <c r="Q149" s="27">
        <v>0.5</v>
      </c>
      <c r="R149" s="27">
        <v>0.5</v>
      </c>
      <c r="S149" s="27">
        <v>0.5</v>
      </c>
      <c r="T149" s="27">
        <v>0.5</v>
      </c>
      <c r="U149" s="27">
        <v>0.5</v>
      </c>
      <c r="V149" s="27">
        <v>0.5</v>
      </c>
      <c r="W149" s="27">
        <v>0.5</v>
      </c>
      <c r="X149" s="27">
        <v>0.5</v>
      </c>
      <c r="Y149" s="27">
        <v>0.5</v>
      </c>
      <c r="Z149" s="27">
        <v>0.5</v>
      </c>
    </row>
    <row r="150" spans="1:26" ht="12.75">
      <c r="A150" s="34" t="s">
        <v>6</v>
      </c>
      <c r="B150" s="19"/>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75">
      <c r="A151" s="34" t="s">
        <v>14</v>
      </c>
      <c r="B151" s="19"/>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75">
      <c r="A152" s="34" t="s">
        <v>15</v>
      </c>
      <c r="B152" s="19"/>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75">
      <c r="A153" s="34" t="s">
        <v>16</v>
      </c>
      <c r="B153" s="19"/>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75">
      <c r="A154" s="34" t="s">
        <v>17</v>
      </c>
      <c r="B154" s="18"/>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2.75">
      <c r="A155" s="37" t="s">
        <v>18</v>
      </c>
      <c r="B155" s="40">
        <f>IF(OR(B145="",B146="",B147="",B148=""),0,ABS((B148-B146)/(B147-B145))*100)</f>
        <v>0</v>
      </c>
      <c r="C155" s="40">
        <f>IF(OR(C145="",C146="",C147="",C148=""),0,ABS((C148-C146)/(C147-C145))*100)</f>
        <v>0</v>
      </c>
      <c r="D155" s="40">
        <f aca="true" t="shared" si="49" ref="D155:Z155">IF(OR(D145="",D146="",D147="",D148=""),0,ABS((D148-D146)/(D147-D145))*100)</f>
        <v>0</v>
      </c>
      <c r="E155" s="40">
        <f t="shared" si="49"/>
        <v>0</v>
      </c>
      <c r="F155" s="40">
        <f t="shared" si="49"/>
        <v>0</v>
      </c>
      <c r="G155" s="40">
        <f t="shared" si="49"/>
        <v>0</v>
      </c>
      <c r="H155" s="40">
        <f t="shared" si="49"/>
        <v>0</v>
      </c>
      <c r="I155" s="40">
        <f t="shared" si="49"/>
        <v>0</v>
      </c>
      <c r="J155" s="40">
        <f t="shared" si="49"/>
        <v>0</v>
      </c>
      <c r="K155" s="40">
        <f t="shared" si="49"/>
        <v>0</v>
      </c>
      <c r="L155" s="40">
        <f t="shared" si="49"/>
        <v>0</v>
      </c>
      <c r="M155" s="40">
        <f t="shared" si="49"/>
        <v>0</v>
      </c>
      <c r="N155" s="40">
        <f t="shared" si="49"/>
        <v>0</v>
      </c>
      <c r="O155" s="40">
        <f t="shared" si="49"/>
        <v>0</v>
      </c>
      <c r="P155" s="40">
        <f t="shared" si="49"/>
        <v>0</v>
      </c>
      <c r="Q155" s="40">
        <f t="shared" si="49"/>
        <v>0</v>
      </c>
      <c r="R155" s="40">
        <f t="shared" si="49"/>
        <v>0</v>
      </c>
      <c r="S155" s="40">
        <f t="shared" si="49"/>
        <v>0</v>
      </c>
      <c r="T155" s="40">
        <f t="shared" si="49"/>
        <v>0</v>
      </c>
      <c r="U155" s="40">
        <f t="shared" si="49"/>
        <v>0</v>
      </c>
      <c r="V155" s="40">
        <f t="shared" si="49"/>
        <v>0</v>
      </c>
      <c r="W155" s="40">
        <f t="shared" si="49"/>
        <v>0</v>
      </c>
      <c r="X155" s="40">
        <f t="shared" si="49"/>
        <v>0</v>
      </c>
      <c r="Y155" s="40">
        <f t="shared" si="49"/>
        <v>0</v>
      </c>
      <c r="Z155" s="40">
        <f t="shared" si="49"/>
        <v>0</v>
      </c>
    </row>
    <row r="156" spans="1:26" ht="12.75">
      <c r="A156" s="38" t="s">
        <v>8</v>
      </c>
      <c r="B156" s="20">
        <f aca="true" t="shared" si="50" ref="B156:Z156">64.78*((B149*B153+(0.5*B149*B151*B149)+(0.5*B149*B152*B149))/(B153+SQRT(B149^2+(B149*B151)^2)+SQRT(B149^2+(B149*B152)^2)))^(2/3)*(B155/100)^0.5</f>
        <v>0</v>
      </c>
      <c r="C156" s="20">
        <f t="shared" si="50"/>
        <v>0</v>
      </c>
      <c r="D156" s="20">
        <f t="shared" si="50"/>
        <v>0</v>
      </c>
      <c r="E156" s="20">
        <f t="shared" si="50"/>
        <v>0</v>
      </c>
      <c r="F156" s="20">
        <f t="shared" si="50"/>
        <v>0</v>
      </c>
      <c r="G156" s="20">
        <f t="shared" si="50"/>
        <v>0</v>
      </c>
      <c r="H156" s="20">
        <f t="shared" si="50"/>
        <v>0</v>
      </c>
      <c r="I156" s="20">
        <f t="shared" si="50"/>
        <v>0</v>
      </c>
      <c r="J156" s="20">
        <f t="shared" si="50"/>
        <v>0</v>
      </c>
      <c r="K156" s="20">
        <f t="shared" si="50"/>
        <v>0</v>
      </c>
      <c r="L156" s="20">
        <f t="shared" si="50"/>
        <v>0</v>
      </c>
      <c r="M156" s="20">
        <f t="shared" si="50"/>
        <v>0</v>
      </c>
      <c r="N156" s="20">
        <f t="shared" si="50"/>
        <v>0</v>
      </c>
      <c r="O156" s="20">
        <f t="shared" si="50"/>
        <v>0</v>
      </c>
      <c r="P156" s="20">
        <f t="shared" si="50"/>
        <v>0</v>
      </c>
      <c r="Q156" s="20">
        <f t="shared" si="50"/>
        <v>0</v>
      </c>
      <c r="R156" s="20">
        <f t="shared" si="50"/>
        <v>0</v>
      </c>
      <c r="S156" s="20">
        <f t="shared" si="50"/>
        <v>0</v>
      </c>
      <c r="T156" s="20">
        <f t="shared" si="50"/>
        <v>0</v>
      </c>
      <c r="U156" s="20">
        <f t="shared" si="50"/>
        <v>0</v>
      </c>
      <c r="V156" s="20">
        <f t="shared" si="50"/>
        <v>0</v>
      </c>
      <c r="W156" s="20">
        <f t="shared" si="50"/>
        <v>0</v>
      </c>
      <c r="X156" s="20">
        <f t="shared" si="50"/>
        <v>0</v>
      </c>
      <c r="Y156" s="20">
        <f t="shared" si="50"/>
        <v>0</v>
      </c>
      <c r="Z156" s="20">
        <f t="shared" si="50"/>
        <v>0</v>
      </c>
    </row>
    <row r="157" spans="1:26" ht="14.25">
      <c r="A157" s="38" t="s">
        <v>19</v>
      </c>
      <c r="B157" s="20">
        <f>62.4*B149*B155/100</f>
        <v>0</v>
      </c>
      <c r="C157" s="2">
        <f aca="true" t="shared" si="51" ref="C157:Z157">62.4*C149*C155/100</f>
        <v>0</v>
      </c>
      <c r="D157" s="2">
        <f t="shared" si="51"/>
        <v>0</v>
      </c>
      <c r="E157" s="2">
        <f t="shared" si="51"/>
        <v>0</v>
      </c>
      <c r="F157" s="2">
        <f t="shared" si="51"/>
        <v>0</v>
      </c>
      <c r="G157" s="2">
        <f t="shared" si="51"/>
        <v>0</v>
      </c>
      <c r="H157" s="2">
        <f t="shared" si="51"/>
        <v>0</v>
      </c>
      <c r="I157" s="2">
        <f t="shared" si="51"/>
        <v>0</v>
      </c>
      <c r="J157" s="2">
        <f t="shared" si="51"/>
        <v>0</v>
      </c>
      <c r="K157" s="2">
        <f t="shared" si="51"/>
        <v>0</v>
      </c>
      <c r="L157" s="2">
        <f t="shared" si="51"/>
        <v>0</v>
      </c>
      <c r="M157" s="2">
        <f t="shared" si="51"/>
        <v>0</v>
      </c>
      <c r="N157" s="2">
        <f t="shared" si="51"/>
        <v>0</v>
      </c>
      <c r="O157" s="2">
        <f t="shared" si="51"/>
        <v>0</v>
      </c>
      <c r="P157" s="2">
        <f t="shared" si="51"/>
        <v>0</v>
      </c>
      <c r="Q157" s="2">
        <f t="shared" si="51"/>
        <v>0</v>
      </c>
      <c r="R157" s="2">
        <f t="shared" si="51"/>
        <v>0</v>
      </c>
      <c r="S157" s="2">
        <f t="shared" si="51"/>
        <v>0</v>
      </c>
      <c r="T157" s="2">
        <f t="shared" si="51"/>
        <v>0</v>
      </c>
      <c r="U157" s="2">
        <f t="shared" si="51"/>
        <v>0</v>
      </c>
      <c r="V157" s="2">
        <f t="shared" si="51"/>
        <v>0</v>
      </c>
      <c r="W157" s="2">
        <f t="shared" si="51"/>
        <v>0</v>
      </c>
      <c r="X157" s="2">
        <f t="shared" si="51"/>
        <v>0</v>
      </c>
      <c r="Y157" s="2">
        <f t="shared" si="51"/>
        <v>0</v>
      </c>
      <c r="Z157" s="2">
        <f t="shared" si="51"/>
        <v>0</v>
      </c>
    </row>
    <row r="158" spans="1:26" ht="12.75">
      <c r="A158" s="38" t="s">
        <v>3</v>
      </c>
      <c r="B158" s="41" t="str">
        <f>IF(AND(B156&gt;2,B157&gt;=0.18,B157&lt;=1.25),"Straw",IF(AND(B156&gt;2,B157&gt;1.25,B157&lt;=2.25),"Excelsior",IF(OR(B157&gt;2.25),"PSRM","None")))</f>
        <v>None</v>
      </c>
      <c r="C158" s="41" t="str">
        <f aca="true" t="shared" si="52" ref="C158:Z158">IF(AND(C156&gt;2,C157&gt;=0.18,C157&lt;=1.25),"Straw",IF(AND(C156&gt;2,C157&gt;1.25,C157&lt;=2.25),"Excelsior",IF(OR(C157&gt;2.25),"PSRM","None")))</f>
        <v>None</v>
      </c>
      <c r="D158" s="41" t="str">
        <f t="shared" si="52"/>
        <v>None</v>
      </c>
      <c r="E158" s="41" t="str">
        <f t="shared" si="52"/>
        <v>None</v>
      </c>
      <c r="F158" s="41" t="str">
        <f t="shared" si="52"/>
        <v>None</v>
      </c>
      <c r="G158" s="41" t="str">
        <f t="shared" si="52"/>
        <v>None</v>
      </c>
      <c r="H158" s="41" t="str">
        <f t="shared" si="52"/>
        <v>None</v>
      </c>
      <c r="I158" s="41" t="str">
        <f t="shared" si="52"/>
        <v>None</v>
      </c>
      <c r="J158" s="41" t="str">
        <f t="shared" si="52"/>
        <v>None</v>
      </c>
      <c r="K158" s="41" t="str">
        <f t="shared" si="52"/>
        <v>None</v>
      </c>
      <c r="L158" s="41" t="str">
        <f t="shared" si="52"/>
        <v>None</v>
      </c>
      <c r="M158" s="41" t="str">
        <f t="shared" si="52"/>
        <v>None</v>
      </c>
      <c r="N158" s="41" t="str">
        <f t="shared" si="52"/>
        <v>None</v>
      </c>
      <c r="O158" s="41" t="str">
        <f t="shared" si="52"/>
        <v>None</v>
      </c>
      <c r="P158" s="41" t="str">
        <f t="shared" si="52"/>
        <v>None</v>
      </c>
      <c r="Q158" s="41" t="str">
        <f t="shared" si="52"/>
        <v>None</v>
      </c>
      <c r="R158" s="41" t="str">
        <f t="shared" si="52"/>
        <v>None</v>
      </c>
      <c r="S158" s="41" t="str">
        <f t="shared" si="52"/>
        <v>None</v>
      </c>
      <c r="T158" s="41" t="str">
        <f t="shared" si="52"/>
        <v>None</v>
      </c>
      <c r="U158" s="41" t="str">
        <f t="shared" si="52"/>
        <v>None</v>
      </c>
      <c r="V158" s="41" t="str">
        <f t="shared" si="52"/>
        <v>None</v>
      </c>
      <c r="W158" s="41" t="str">
        <f t="shared" si="52"/>
        <v>None</v>
      </c>
      <c r="X158" s="41" t="str">
        <f t="shared" si="52"/>
        <v>None</v>
      </c>
      <c r="Y158" s="41" t="str">
        <f t="shared" si="52"/>
        <v>None</v>
      </c>
      <c r="Z158" s="41" t="str">
        <f t="shared" si="52"/>
        <v>None</v>
      </c>
    </row>
    <row r="159" spans="1:26" ht="14.25">
      <c r="A159" s="38" t="s">
        <v>25</v>
      </c>
      <c r="B159" s="21">
        <f>IF(B158="Straw",CEILING((B154*(B153+SQRT(B150^2+(B150*B151)^2)+SQRT(B150^2+(B150*B152)^2)))*0.121,5),0)</f>
        <v>0</v>
      </c>
      <c r="C159" s="21">
        <f aca="true" t="shared" si="53" ref="C159:Z159">IF(C158="Straw",CEILING((C154*(C153+SQRT(C150^2+(C150*C151)^2)+SQRT(C150^2+(C150*C152)^2)))*0.121,5),0)</f>
        <v>0</v>
      </c>
      <c r="D159" s="21">
        <f t="shared" si="53"/>
        <v>0</v>
      </c>
      <c r="E159" s="21">
        <f t="shared" si="53"/>
        <v>0</v>
      </c>
      <c r="F159" s="21">
        <f t="shared" si="53"/>
        <v>0</v>
      </c>
      <c r="G159" s="21">
        <f t="shared" si="53"/>
        <v>0</v>
      </c>
      <c r="H159" s="21">
        <f t="shared" si="53"/>
        <v>0</v>
      </c>
      <c r="I159" s="21">
        <f t="shared" si="53"/>
        <v>0</v>
      </c>
      <c r="J159" s="21">
        <f t="shared" si="53"/>
        <v>0</v>
      </c>
      <c r="K159" s="21">
        <f t="shared" si="53"/>
        <v>0</v>
      </c>
      <c r="L159" s="21">
        <f t="shared" si="53"/>
        <v>0</v>
      </c>
      <c r="M159" s="21">
        <f t="shared" si="53"/>
        <v>0</v>
      </c>
      <c r="N159" s="21">
        <f t="shared" si="53"/>
        <v>0</v>
      </c>
      <c r="O159" s="21">
        <f t="shared" si="53"/>
        <v>0</v>
      </c>
      <c r="P159" s="21">
        <f t="shared" si="53"/>
        <v>0</v>
      </c>
      <c r="Q159" s="21">
        <f t="shared" si="53"/>
        <v>0</v>
      </c>
      <c r="R159" s="21">
        <f t="shared" si="53"/>
        <v>0</v>
      </c>
      <c r="S159" s="21">
        <f t="shared" si="53"/>
        <v>0</v>
      </c>
      <c r="T159" s="21">
        <f t="shared" si="53"/>
        <v>0</v>
      </c>
      <c r="U159" s="21">
        <f t="shared" si="53"/>
        <v>0</v>
      </c>
      <c r="V159" s="21">
        <f t="shared" si="53"/>
        <v>0</v>
      </c>
      <c r="W159" s="21">
        <f t="shared" si="53"/>
        <v>0</v>
      </c>
      <c r="X159" s="21">
        <f t="shared" si="53"/>
        <v>0</v>
      </c>
      <c r="Y159" s="21">
        <f t="shared" si="53"/>
        <v>0</v>
      </c>
      <c r="Z159" s="21">
        <f t="shared" si="53"/>
        <v>0</v>
      </c>
    </row>
    <row r="160" spans="1:26" ht="14.25">
      <c r="A160" s="38" t="s">
        <v>23</v>
      </c>
      <c r="B160" s="21">
        <f>IF(B158="Excelsior",CEILING((B154*(B153+SQRT(B150^2+(B150*B151)^2)+SQRT(B150^2+(B150*B152)^2)))*0.121,5),0)</f>
        <v>0</v>
      </c>
      <c r="C160" s="21">
        <f aca="true" t="shared" si="54" ref="C160:Z160">IF(C158="Excelsior",CEILING((C154*(C153+SQRT(C150^2+(C150*C151)^2)+SQRT(C150^2+(C150*C152)^2)))*0.121,5),0)</f>
        <v>0</v>
      </c>
      <c r="D160" s="21">
        <f t="shared" si="54"/>
        <v>0</v>
      </c>
      <c r="E160" s="21">
        <f t="shared" si="54"/>
        <v>0</v>
      </c>
      <c r="F160" s="21">
        <f t="shared" si="54"/>
        <v>0</v>
      </c>
      <c r="G160" s="21">
        <f t="shared" si="54"/>
        <v>0</v>
      </c>
      <c r="H160" s="21">
        <f t="shared" si="54"/>
        <v>0</v>
      </c>
      <c r="I160" s="21">
        <f t="shared" si="54"/>
        <v>0</v>
      </c>
      <c r="J160" s="21">
        <f t="shared" si="54"/>
        <v>0</v>
      </c>
      <c r="K160" s="21">
        <f t="shared" si="54"/>
        <v>0</v>
      </c>
      <c r="L160" s="21">
        <f t="shared" si="54"/>
        <v>0</v>
      </c>
      <c r="M160" s="21">
        <f t="shared" si="54"/>
        <v>0</v>
      </c>
      <c r="N160" s="21">
        <f t="shared" si="54"/>
        <v>0</v>
      </c>
      <c r="O160" s="21">
        <f t="shared" si="54"/>
        <v>0</v>
      </c>
      <c r="P160" s="21">
        <f t="shared" si="54"/>
        <v>0</v>
      </c>
      <c r="Q160" s="21">
        <f t="shared" si="54"/>
        <v>0</v>
      </c>
      <c r="R160" s="21">
        <f t="shared" si="54"/>
        <v>0</v>
      </c>
      <c r="S160" s="21">
        <f t="shared" si="54"/>
        <v>0</v>
      </c>
      <c r="T160" s="21">
        <f t="shared" si="54"/>
        <v>0</v>
      </c>
      <c r="U160" s="21">
        <f t="shared" si="54"/>
        <v>0</v>
      </c>
      <c r="V160" s="21">
        <f t="shared" si="54"/>
        <v>0</v>
      </c>
      <c r="W160" s="21">
        <f t="shared" si="54"/>
        <v>0</v>
      </c>
      <c r="X160" s="21">
        <f t="shared" si="54"/>
        <v>0</v>
      </c>
      <c r="Y160" s="21">
        <f t="shared" si="54"/>
        <v>0</v>
      </c>
      <c r="Z160" s="21">
        <f t="shared" si="54"/>
        <v>0</v>
      </c>
    </row>
    <row r="161" spans="1:26" ht="14.25">
      <c r="A161" s="38" t="s">
        <v>20</v>
      </c>
      <c r="B161" s="21">
        <f>IF(B158="PSRM",CEILING((B154*(B153+SQRT(B150^2+(B150*B151)^2)+SQRT(B150^2+(B150*B152)^2)))*0.121,5),0)</f>
        <v>0</v>
      </c>
      <c r="C161" s="21">
        <f aca="true" t="shared" si="55" ref="C161:Z161">IF(C158="PSRM",CEILING((C154*(C153+SQRT(C150^2+(C150*C151)^2)+SQRT(C150^2+(C150*C152)^2)))*0.121,5),0)</f>
        <v>0</v>
      </c>
      <c r="D161" s="21">
        <f t="shared" si="55"/>
        <v>0</v>
      </c>
      <c r="E161" s="21">
        <f t="shared" si="55"/>
        <v>0</v>
      </c>
      <c r="F161" s="21">
        <f t="shared" si="55"/>
        <v>0</v>
      </c>
      <c r="G161" s="21">
        <f t="shared" si="55"/>
        <v>0</v>
      </c>
      <c r="H161" s="21">
        <f t="shared" si="55"/>
        <v>0</v>
      </c>
      <c r="I161" s="21">
        <f t="shared" si="55"/>
        <v>0</v>
      </c>
      <c r="J161" s="21">
        <f t="shared" si="55"/>
        <v>0</v>
      </c>
      <c r="K161" s="21">
        <f t="shared" si="55"/>
        <v>0</v>
      </c>
      <c r="L161" s="21">
        <f t="shared" si="55"/>
        <v>0</v>
      </c>
      <c r="M161" s="21">
        <f t="shared" si="55"/>
        <v>0</v>
      </c>
      <c r="N161" s="21">
        <f t="shared" si="55"/>
        <v>0</v>
      </c>
      <c r="O161" s="21">
        <f t="shared" si="55"/>
        <v>0</v>
      </c>
      <c r="P161" s="21">
        <f t="shared" si="55"/>
        <v>0</v>
      </c>
      <c r="Q161" s="21">
        <f t="shared" si="55"/>
        <v>0</v>
      </c>
      <c r="R161" s="21">
        <f t="shared" si="55"/>
        <v>0</v>
      </c>
      <c r="S161" s="21">
        <f t="shared" si="55"/>
        <v>0</v>
      </c>
      <c r="T161" s="21">
        <f t="shared" si="55"/>
        <v>0</v>
      </c>
      <c r="U161" s="21">
        <f t="shared" si="55"/>
        <v>0</v>
      </c>
      <c r="V161" s="21">
        <f t="shared" si="55"/>
        <v>0</v>
      </c>
      <c r="W161" s="21">
        <f t="shared" si="55"/>
        <v>0</v>
      </c>
      <c r="X161" s="21">
        <f t="shared" si="55"/>
        <v>0</v>
      </c>
      <c r="Y161" s="21">
        <f t="shared" si="55"/>
        <v>0</v>
      </c>
      <c r="Z161" s="21">
        <f t="shared" si="55"/>
        <v>0</v>
      </c>
    </row>
    <row r="162" ht="12.75">
      <c r="A162" s="24"/>
    </row>
    <row r="163" spans="1:26" ht="12.75">
      <c r="A163" s="34" t="s">
        <v>9</v>
      </c>
      <c r="B163" s="16" t="s">
        <v>0</v>
      </c>
      <c r="C163" s="7"/>
      <c r="D163" s="7" t="s">
        <v>0</v>
      </c>
      <c r="E163" s="7" t="s">
        <v>0</v>
      </c>
      <c r="F163" s="7" t="s">
        <v>0</v>
      </c>
      <c r="G163" s="7" t="s">
        <v>0</v>
      </c>
      <c r="H163" s="7" t="s">
        <v>0</v>
      </c>
      <c r="I163" s="7" t="s">
        <v>0</v>
      </c>
      <c r="J163" s="7" t="s">
        <v>0</v>
      </c>
      <c r="K163" s="7" t="s">
        <v>0</v>
      </c>
      <c r="L163" s="7" t="s">
        <v>0</v>
      </c>
      <c r="M163" s="7" t="s">
        <v>0</v>
      </c>
      <c r="N163" s="7" t="s">
        <v>0</v>
      </c>
      <c r="O163" s="7" t="s">
        <v>0</v>
      </c>
      <c r="P163" s="7" t="s">
        <v>0</v>
      </c>
      <c r="Q163" s="7" t="s">
        <v>0</v>
      </c>
      <c r="R163" s="7" t="s">
        <v>0</v>
      </c>
      <c r="S163" s="7" t="s">
        <v>0</v>
      </c>
      <c r="T163" s="7" t="s">
        <v>0</v>
      </c>
      <c r="U163" s="7" t="s">
        <v>0</v>
      </c>
      <c r="V163" s="7" t="s">
        <v>0</v>
      </c>
      <c r="W163" s="7" t="s">
        <v>0</v>
      </c>
      <c r="X163" s="7" t="s">
        <v>0</v>
      </c>
      <c r="Y163" s="7" t="s">
        <v>0</v>
      </c>
      <c r="Z163" s="7" t="s">
        <v>0</v>
      </c>
    </row>
    <row r="164" spans="1:26" ht="12.75">
      <c r="A164" s="34" t="s">
        <v>10</v>
      </c>
      <c r="B164" s="17" t="s">
        <v>0</v>
      </c>
      <c r="C164" s="8"/>
      <c r="D164" s="8" t="s">
        <v>0</v>
      </c>
      <c r="E164" s="8" t="s">
        <v>0</v>
      </c>
      <c r="F164" s="8" t="s">
        <v>0</v>
      </c>
      <c r="G164" s="8" t="s">
        <v>0</v>
      </c>
      <c r="H164" s="8" t="s">
        <v>0</v>
      </c>
      <c r="I164" s="8" t="s">
        <v>0</v>
      </c>
      <c r="J164" s="8" t="s">
        <v>0</v>
      </c>
      <c r="K164" s="8" t="s">
        <v>0</v>
      </c>
      <c r="L164" s="8" t="s">
        <v>0</v>
      </c>
      <c r="M164" s="8" t="s">
        <v>0</v>
      </c>
      <c r="N164" s="8" t="s">
        <v>0</v>
      </c>
      <c r="O164" s="8" t="s">
        <v>0</v>
      </c>
      <c r="P164" s="8" t="s">
        <v>0</v>
      </c>
      <c r="Q164" s="8" t="s">
        <v>0</v>
      </c>
      <c r="R164" s="8" t="s">
        <v>0</v>
      </c>
      <c r="S164" s="8" t="s">
        <v>0</v>
      </c>
      <c r="T164" s="8" t="s">
        <v>0</v>
      </c>
      <c r="U164" s="8" t="s">
        <v>0</v>
      </c>
      <c r="V164" s="8" t="s">
        <v>0</v>
      </c>
      <c r="W164" s="8" t="s">
        <v>0</v>
      </c>
      <c r="X164" s="8" t="s">
        <v>0</v>
      </c>
      <c r="Y164" s="8" t="s">
        <v>0</v>
      </c>
      <c r="Z164" s="8" t="s">
        <v>0</v>
      </c>
    </row>
    <row r="165" spans="1:26" ht="12.75">
      <c r="A165" s="35" t="s">
        <v>1</v>
      </c>
      <c r="B165" s="18"/>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 r="A166" s="34" t="s">
        <v>11</v>
      </c>
      <c r="B166" s="19"/>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75">
      <c r="A167" s="35" t="s">
        <v>2</v>
      </c>
      <c r="B167" s="19"/>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75">
      <c r="A168" s="34" t="s">
        <v>12</v>
      </c>
      <c r="B168" s="19"/>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75">
      <c r="A169" s="36" t="s">
        <v>13</v>
      </c>
      <c r="B169" s="27">
        <v>0.5</v>
      </c>
      <c r="C169" s="27">
        <v>0.5</v>
      </c>
      <c r="D169" s="27">
        <v>0.5</v>
      </c>
      <c r="E169" s="27">
        <v>0.5</v>
      </c>
      <c r="F169" s="27">
        <v>0.5</v>
      </c>
      <c r="G169" s="27">
        <v>0.5</v>
      </c>
      <c r="H169" s="27">
        <v>0.5</v>
      </c>
      <c r="I169" s="27">
        <v>0.5</v>
      </c>
      <c r="J169" s="27">
        <v>0.5</v>
      </c>
      <c r="K169" s="27">
        <v>0.5</v>
      </c>
      <c r="L169" s="27">
        <v>0.5</v>
      </c>
      <c r="M169" s="27">
        <v>0.5</v>
      </c>
      <c r="N169" s="27">
        <v>0.5</v>
      </c>
      <c r="O169" s="27">
        <v>0.5</v>
      </c>
      <c r="P169" s="27">
        <v>0.5</v>
      </c>
      <c r="Q169" s="27">
        <v>0.5</v>
      </c>
      <c r="R169" s="27">
        <v>0.5</v>
      </c>
      <c r="S169" s="27">
        <v>0.5</v>
      </c>
      <c r="T169" s="27">
        <v>0.5</v>
      </c>
      <c r="U169" s="27">
        <v>0.5</v>
      </c>
      <c r="V169" s="27">
        <v>0.5</v>
      </c>
      <c r="W169" s="27">
        <v>0.5</v>
      </c>
      <c r="X169" s="27">
        <v>0.5</v>
      </c>
      <c r="Y169" s="27">
        <v>0.5</v>
      </c>
      <c r="Z169" s="27">
        <v>0.5</v>
      </c>
    </row>
    <row r="170" spans="1:26" ht="12.75">
      <c r="A170" s="34" t="s">
        <v>6</v>
      </c>
      <c r="B170" s="19"/>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75">
      <c r="A171" s="34" t="s">
        <v>14</v>
      </c>
      <c r="B171" s="19"/>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75">
      <c r="A172" s="34" t="s">
        <v>15</v>
      </c>
      <c r="B172" s="19"/>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75">
      <c r="A173" s="34" t="s">
        <v>16</v>
      </c>
      <c r="B173" s="19"/>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75">
      <c r="A174" s="34" t="s">
        <v>17</v>
      </c>
      <c r="B174" s="18"/>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 r="A175" s="37" t="s">
        <v>18</v>
      </c>
      <c r="B175" s="40">
        <f>IF(OR(B165="",B166="",B167="",B168=""),0,ABS((B168-B166)/(B167-B165))*100)</f>
        <v>0</v>
      </c>
      <c r="C175" s="40">
        <f>IF(OR(C165="",C166="",C167="",C168=""),0,ABS((C168-C166)/(C167-C165))*100)</f>
        <v>0</v>
      </c>
      <c r="D175" s="40">
        <f aca="true" t="shared" si="56" ref="D175:Z175">IF(OR(D165="",D166="",D167="",D168=""),0,ABS((D168-D166)/(D167-D165))*100)</f>
        <v>0</v>
      </c>
      <c r="E175" s="40">
        <f t="shared" si="56"/>
        <v>0</v>
      </c>
      <c r="F175" s="40">
        <f t="shared" si="56"/>
        <v>0</v>
      </c>
      <c r="G175" s="40">
        <f t="shared" si="56"/>
        <v>0</v>
      </c>
      <c r="H175" s="40">
        <f t="shared" si="56"/>
        <v>0</v>
      </c>
      <c r="I175" s="40">
        <f t="shared" si="56"/>
        <v>0</v>
      </c>
      <c r="J175" s="40">
        <f t="shared" si="56"/>
        <v>0</v>
      </c>
      <c r="K175" s="40">
        <f t="shared" si="56"/>
        <v>0</v>
      </c>
      <c r="L175" s="40">
        <f t="shared" si="56"/>
        <v>0</v>
      </c>
      <c r="M175" s="40">
        <f t="shared" si="56"/>
        <v>0</v>
      </c>
      <c r="N175" s="40">
        <f t="shared" si="56"/>
        <v>0</v>
      </c>
      <c r="O175" s="40">
        <f t="shared" si="56"/>
        <v>0</v>
      </c>
      <c r="P175" s="40">
        <f t="shared" si="56"/>
        <v>0</v>
      </c>
      <c r="Q175" s="40">
        <f t="shared" si="56"/>
        <v>0</v>
      </c>
      <c r="R175" s="40">
        <f t="shared" si="56"/>
        <v>0</v>
      </c>
      <c r="S175" s="40">
        <f t="shared" si="56"/>
        <v>0</v>
      </c>
      <c r="T175" s="40">
        <f t="shared" si="56"/>
        <v>0</v>
      </c>
      <c r="U175" s="40">
        <f t="shared" si="56"/>
        <v>0</v>
      </c>
      <c r="V175" s="40">
        <f t="shared" si="56"/>
        <v>0</v>
      </c>
      <c r="W175" s="40">
        <f t="shared" si="56"/>
        <v>0</v>
      </c>
      <c r="X175" s="40">
        <f t="shared" si="56"/>
        <v>0</v>
      </c>
      <c r="Y175" s="40">
        <f t="shared" si="56"/>
        <v>0</v>
      </c>
      <c r="Z175" s="40">
        <f t="shared" si="56"/>
        <v>0</v>
      </c>
    </row>
    <row r="176" spans="1:26" ht="12.75">
      <c r="A176" s="38" t="s">
        <v>8</v>
      </c>
      <c r="B176" s="20">
        <f aca="true" t="shared" si="57" ref="B176:Z176">64.78*((B169*B173+(0.5*B169*B171*B169)+(0.5*B169*B172*B169))/(B173+SQRT(B169^2+(B169*B171)^2)+SQRT(B169^2+(B169*B172)^2)))^(2/3)*(B175/100)^0.5</f>
        <v>0</v>
      </c>
      <c r="C176" s="20">
        <f t="shared" si="57"/>
        <v>0</v>
      </c>
      <c r="D176" s="20">
        <f t="shared" si="57"/>
        <v>0</v>
      </c>
      <c r="E176" s="20">
        <f t="shared" si="57"/>
        <v>0</v>
      </c>
      <c r="F176" s="20">
        <f t="shared" si="57"/>
        <v>0</v>
      </c>
      <c r="G176" s="20">
        <f t="shared" si="57"/>
        <v>0</v>
      </c>
      <c r="H176" s="20">
        <f t="shared" si="57"/>
        <v>0</v>
      </c>
      <c r="I176" s="20">
        <f t="shared" si="57"/>
        <v>0</v>
      </c>
      <c r="J176" s="20">
        <f t="shared" si="57"/>
        <v>0</v>
      </c>
      <c r="K176" s="20">
        <f t="shared" si="57"/>
        <v>0</v>
      </c>
      <c r="L176" s="20">
        <f t="shared" si="57"/>
        <v>0</v>
      </c>
      <c r="M176" s="20">
        <f t="shared" si="57"/>
        <v>0</v>
      </c>
      <c r="N176" s="20">
        <f t="shared" si="57"/>
        <v>0</v>
      </c>
      <c r="O176" s="20">
        <f t="shared" si="57"/>
        <v>0</v>
      </c>
      <c r="P176" s="20">
        <f t="shared" si="57"/>
        <v>0</v>
      </c>
      <c r="Q176" s="20">
        <f t="shared" si="57"/>
        <v>0</v>
      </c>
      <c r="R176" s="20">
        <f t="shared" si="57"/>
        <v>0</v>
      </c>
      <c r="S176" s="20">
        <f t="shared" si="57"/>
        <v>0</v>
      </c>
      <c r="T176" s="20">
        <f t="shared" si="57"/>
        <v>0</v>
      </c>
      <c r="U176" s="20">
        <f t="shared" si="57"/>
        <v>0</v>
      </c>
      <c r="V176" s="20">
        <f t="shared" si="57"/>
        <v>0</v>
      </c>
      <c r="W176" s="20">
        <f t="shared" si="57"/>
        <v>0</v>
      </c>
      <c r="X176" s="20">
        <f t="shared" si="57"/>
        <v>0</v>
      </c>
      <c r="Y176" s="20">
        <f t="shared" si="57"/>
        <v>0</v>
      </c>
      <c r="Z176" s="20">
        <f t="shared" si="57"/>
        <v>0</v>
      </c>
    </row>
    <row r="177" spans="1:26" ht="14.25">
      <c r="A177" s="38" t="s">
        <v>19</v>
      </c>
      <c r="B177" s="20">
        <f>62.4*B169*B175/100</f>
        <v>0</v>
      </c>
      <c r="C177" s="2">
        <f aca="true" t="shared" si="58" ref="C177:Z177">62.4*C169*C175/100</f>
        <v>0</v>
      </c>
      <c r="D177" s="2">
        <f t="shared" si="58"/>
        <v>0</v>
      </c>
      <c r="E177" s="2">
        <f t="shared" si="58"/>
        <v>0</v>
      </c>
      <c r="F177" s="2">
        <f t="shared" si="58"/>
        <v>0</v>
      </c>
      <c r="G177" s="2">
        <f t="shared" si="58"/>
        <v>0</v>
      </c>
      <c r="H177" s="2">
        <f t="shared" si="58"/>
        <v>0</v>
      </c>
      <c r="I177" s="2">
        <f t="shared" si="58"/>
        <v>0</v>
      </c>
      <c r="J177" s="2">
        <f t="shared" si="58"/>
        <v>0</v>
      </c>
      <c r="K177" s="2">
        <f t="shared" si="58"/>
        <v>0</v>
      </c>
      <c r="L177" s="2">
        <f t="shared" si="58"/>
        <v>0</v>
      </c>
      <c r="M177" s="2">
        <f t="shared" si="58"/>
        <v>0</v>
      </c>
      <c r="N177" s="2">
        <f t="shared" si="58"/>
        <v>0</v>
      </c>
      <c r="O177" s="2">
        <f t="shared" si="58"/>
        <v>0</v>
      </c>
      <c r="P177" s="2">
        <f t="shared" si="58"/>
        <v>0</v>
      </c>
      <c r="Q177" s="2">
        <f t="shared" si="58"/>
        <v>0</v>
      </c>
      <c r="R177" s="2">
        <f t="shared" si="58"/>
        <v>0</v>
      </c>
      <c r="S177" s="2">
        <f t="shared" si="58"/>
        <v>0</v>
      </c>
      <c r="T177" s="2">
        <f t="shared" si="58"/>
        <v>0</v>
      </c>
      <c r="U177" s="2">
        <f t="shared" si="58"/>
        <v>0</v>
      </c>
      <c r="V177" s="2">
        <f t="shared" si="58"/>
        <v>0</v>
      </c>
      <c r="W177" s="2">
        <f t="shared" si="58"/>
        <v>0</v>
      </c>
      <c r="X177" s="2">
        <f t="shared" si="58"/>
        <v>0</v>
      </c>
      <c r="Y177" s="2">
        <f t="shared" si="58"/>
        <v>0</v>
      </c>
      <c r="Z177" s="2">
        <f t="shared" si="58"/>
        <v>0</v>
      </c>
    </row>
    <row r="178" spans="1:26" ht="12.75">
      <c r="A178" s="38" t="s">
        <v>3</v>
      </c>
      <c r="B178" s="41" t="str">
        <f>IF(AND(B176&gt;2,B177&gt;=0.18,B177&lt;=1.25),"Straw",IF(AND(B176&gt;2,B177&gt;1.25,B177&lt;=2.25),"Excelsior",IF(OR(B177&gt;2.25),"PSRM","None")))</f>
        <v>None</v>
      </c>
      <c r="C178" s="41" t="str">
        <f aca="true" t="shared" si="59" ref="C178:Z178">IF(AND(C176&gt;2,C177&gt;=0.18,C177&lt;=1.25),"Straw",IF(AND(C176&gt;2,C177&gt;1.25,C177&lt;=2.25),"Excelsior",IF(OR(C177&gt;2.25),"PSRM","None")))</f>
        <v>None</v>
      </c>
      <c r="D178" s="41" t="str">
        <f t="shared" si="59"/>
        <v>None</v>
      </c>
      <c r="E178" s="41" t="str">
        <f t="shared" si="59"/>
        <v>None</v>
      </c>
      <c r="F178" s="41" t="str">
        <f t="shared" si="59"/>
        <v>None</v>
      </c>
      <c r="G178" s="41" t="str">
        <f t="shared" si="59"/>
        <v>None</v>
      </c>
      <c r="H178" s="41" t="str">
        <f t="shared" si="59"/>
        <v>None</v>
      </c>
      <c r="I178" s="41" t="str">
        <f t="shared" si="59"/>
        <v>None</v>
      </c>
      <c r="J178" s="41" t="str">
        <f t="shared" si="59"/>
        <v>None</v>
      </c>
      <c r="K178" s="41" t="str">
        <f t="shared" si="59"/>
        <v>None</v>
      </c>
      <c r="L178" s="41" t="str">
        <f t="shared" si="59"/>
        <v>None</v>
      </c>
      <c r="M178" s="41" t="str">
        <f t="shared" si="59"/>
        <v>None</v>
      </c>
      <c r="N178" s="41" t="str">
        <f t="shared" si="59"/>
        <v>None</v>
      </c>
      <c r="O178" s="41" t="str">
        <f t="shared" si="59"/>
        <v>None</v>
      </c>
      <c r="P178" s="41" t="str">
        <f t="shared" si="59"/>
        <v>None</v>
      </c>
      <c r="Q178" s="41" t="str">
        <f t="shared" si="59"/>
        <v>None</v>
      </c>
      <c r="R178" s="41" t="str">
        <f t="shared" si="59"/>
        <v>None</v>
      </c>
      <c r="S178" s="41" t="str">
        <f t="shared" si="59"/>
        <v>None</v>
      </c>
      <c r="T178" s="41" t="str">
        <f t="shared" si="59"/>
        <v>None</v>
      </c>
      <c r="U178" s="41" t="str">
        <f t="shared" si="59"/>
        <v>None</v>
      </c>
      <c r="V178" s="41" t="str">
        <f t="shared" si="59"/>
        <v>None</v>
      </c>
      <c r="W178" s="41" t="str">
        <f t="shared" si="59"/>
        <v>None</v>
      </c>
      <c r="X178" s="41" t="str">
        <f t="shared" si="59"/>
        <v>None</v>
      </c>
      <c r="Y178" s="41" t="str">
        <f t="shared" si="59"/>
        <v>None</v>
      </c>
      <c r="Z178" s="41" t="str">
        <f t="shared" si="59"/>
        <v>None</v>
      </c>
    </row>
    <row r="179" spans="1:26" ht="14.25">
      <c r="A179" s="38" t="s">
        <v>25</v>
      </c>
      <c r="B179" s="21">
        <f>IF(B178="Straw",CEILING((B174*(B173+SQRT(B170^2+(B170*B171)^2)+SQRT(B170^2+(B170*B172)^2)))*0.121,5),0)</f>
        <v>0</v>
      </c>
      <c r="C179" s="21">
        <f aca="true" t="shared" si="60" ref="C179:Z179">IF(C178="Straw",CEILING((C174*(C173+SQRT(C170^2+(C170*C171)^2)+SQRT(C170^2+(C170*C172)^2)))*0.121,5),0)</f>
        <v>0</v>
      </c>
      <c r="D179" s="21">
        <f t="shared" si="60"/>
        <v>0</v>
      </c>
      <c r="E179" s="21">
        <f t="shared" si="60"/>
        <v>0</v>
      </c>
      <c r="F179" s="21">
        <f t="shared" si="60"/>
        <v>0</v>
      </c>
      <c r="G179" s="21">
        <f t="shared" si="60"/>
        <v>0</v>
      </c>
      <c r="H179" s="21">
        <f t="shared" si="60"/>
        <v>0</v>
      </c>
      <c r="I179" s="21">
        <f t="shared" si="60"/>
        <v>0</v>
      </c>
      <c r="J179" s="21">
        <f t="shared" si="60"/>
        <v>0</v>
      </c>
      <c r="K179" s="21">
        <f t="shared" si="60"/>
        <v>0</v>
      </c>
      <c r="L179" s="21">
        <f t="shared" si="60"/>
        <v>0</v>
      </c>
      <c r="M179" s="21">
        <f t="shared" si="60"/>
        <v>0</v>
      </c>
      <c r="N179" s="21">
        <f t="shared" si="60"/>
        <v>0</v>
      </c>
      <c r="O179" s="21">
        <f t="shared" si="60"/>
        <v>0</v>
      </c>
      <c r="P179" s="21">
        <f t="shared" si="60"/>
        <v>0</v>
      </c>
      <c r="Q179" s="21">
        <f t="shared" si="60"/>
        <v>0</v>
      </c>
      <c r="R179" s="21">
        <f t="shared" si="60"/>
        <v>0</v>
      </c>
      <c r="S179" s="21">
        <f t="shared" si="60"/>
        <v>0</v>
      </c>
      <c r="T179" s="21">
        <f t="shared" si="60"/>
        <v>0</v>
      </c>
      <c r="U179" s="21">
        <f t="shared" si="60"/>
        <v>0</v>
      </c>
      <c r="V179" s="21">
        <f t="shared" si="60"/>
        <v>0</v>
      </c>
      <c r="W179" s="21">
        <f t="shared" si="60"/>
        <v>0</v>
      </c>
      <c r="X179" s="21">
        <f t="shared" si="60"/>
        <v>0</v>
      </c>
      <c r="Y179" s="21">
        <f t="shared" si="60"/>
        <v>0</v>
      </c>
      <c r="Z179" s="21">
        <f t="shared" si="60"/>
        <v>0</v>
      </c>
    </row>
    <row r="180" spans="1:26" ht="14.25">
      <c r="A180" s="38" t="s">
        <v>23</v>
      </c>
      <c r="B180" s="21">
        <f>IF(B178="Excelsior",CEILING((B174*(B173+SQRT(B170^2+(B170*B171)^2)+SQRT(B170^2+(B170*B172)^2)))*0.121,5),0)</f>
        <v>0</v>
      </c>
      <c r="C180" s="21">
        <f aca="true" t="shared" si="61" ref="C180:Z180">IF(C178="Excelsior",CEILING((C174*(C173+SQRT(C170^2+(C170*C171)^2)+SQRT(C170^2+(C170*C172)^2)))*0.121,5),0)</f>
        <v>0</v>
      </c>
      <c r="D180" s="21">
        <f t="shared" si="61"/>
        <v>0</v>
      </c>
      <c r="E180" s="21">
        <f t="shared" si="61"/>
        <v>0</v>
      </c>
      <c r="F180" s="21">
        <f t="shared" si="61"/>
        <v>0</v>
      </c>
      <c r="G180" s="21">
        <f t="shared" si="61"/>
        <v>0</v>
      </c>
      <c r="H180" s="21">
        <f t="shared" si="61"/>
        <v>0</v>
      </c>
      <c r="I180" s="21">
        <f t="shared" si="61"/>
        <v>0</v>
      </c>
      <c r="J180" s="21">
        <f t="shared" si="61"/>
        <v>0</v>
      </c>
      <c r="K180" s="21">
        <f t="shared" si="61"/>
        <v>0</v>
      </c>
      <c r="L180" s="21">
        <f t="shared" si="61"/>
        <v>0</v>
      </c>
      <c r="M180" s="21">
        <f t="shared" si="61"/>
        <v>0</v>
      </c>
      <c r="N180" s="21">
        <f t="shared" si="61"/>
        <v>0</v>
      </c>
      <c r="O180" s="21">
        <f t="shared" si="61"/>
        <v>0</v>
      </c>
      <c r="P180" s="21">
        <f t="shared" si="61"/>
        <v>0</v>
      </c>
      <c r="Q180" s="21">
        <f t="shared" si="61"/>
        <v>0</v>
      </c>
      <c r="R180" s="21">
        <f t="shared" si="61"/>
        <v>0</v>
      </c>
      <c r="S180" s="21">
        <f t="shared" si="61"/>
        <v>0</v>
      </c>
      <c r="T180" s="21">
        <f t="shared" si="61"/>
        <v>0</v>
      </c>
      <c r="U180" s="21">
        <f t="shared" si="61"/>
        <v>0</v>
      </c>
      <c r="V180" s="21">
        <f t="shared" si="61"/>
        <v>0</v>
      </c>
      <c r="W180" s="21">
        <f t="shared" si="61"/>
        <v>0</v>
      </c>
      <c r="X180" s="21">
        <f t="shared" si="61"/>
        <v>0</v>
      </c>
      <c r="Y180" s="21">
        <f t="shared" si="61"/>
        <v>0</v>
      </c>
      <c r="Z180" s="21">
        <f t="shared" si="61"/>
        <v>0</v>
      </c>
    </row>
    <row r="181" spans="1:26" ht="14.25">
      <c r="A181" s="38" t="s">
        <v>20</v>
      </c>
      <c r="B181" s="21">
        <f>IF(B178="PSRM",CEILING((B174*(B173+SQRT(B170^2+(B170*B171)^2)+SQRT(B170^2+(B170*B172)^2)))*0.121,5),0)</f>
        <v>0</v>
      </c>
      <c r="C181" s="21">
        <f aca="true" t="shared" si="62" ref="C181:Z181">IF(C178="PSRM",CEILING((C174*(C173+SQRT(C170^2+(C170*C171)^2)+SQRT(C170^2+(C170*C172)^2)))*0.121,5),0)</f>
        <v>0</v>
      </c>
      <c r="D181" s="21">
        <f t="shared" si="62"/>
        <v>0</v>
      </c>
      <c r="E181" s="21">
        <f t="shared" si="62"/>
        <v>0</v>
      </c>
      <c r="F181" s="21">
        <f t="shared" si="62"/>
        <v>0</v>
      </c>
      <c r="G181" s="21">
        <f t="shared" si="62"/>
        <v>0</v>
      </c>
      <c r="H181" s="21">
        <f t="shared" si="62"/>
        <v>0</v>
      </c>
      <c r="I181" s="21">
        <f t="shared" si="62"/>
        <v>0</v>
      </c>
      <c r="J181" s="21">
        <f t="shared" si="62"/>
        <v>0</v>
      </c>
      <c r="K181" s="21">
        <f t="shared" si="62"/>
        <v>0</v>
      </c>
      <c r="L181" s="21">
        <f t="shared" si="62"/>
        <v>0</v>
      </c>
      <c r="M181" s="21">
        <f t="shared" si="62"/>
        <v>0</v>
      </c>
      <c r="N181" s="21">
        <f t="shared" si="62"/>
        <v>0</v>
      </c>
      <c r="O181" s="21">
        <f t="shared" si="62"/>
        <v>0</v>
      </c>
      <c r="P181" s="21">
        <f t="shared" si="62"/>
        <v>0</v>
      </c>
      <c r="Q181" s="21">
        <f t="shared" si="62"/>
        <v>0</v>
      </c>
      <c r="R181" s="21">
        <f t="shared" si="62"/>
        <v>0</v>
      </c>
      <c r="S181" s="21">
        <f t="shared" si="62"/>
        <v>0</v>
      </c>
      <c r="T181" s="21">
        <f t="shared" si="62"/>
        <v>0</v>
      </c>
      <c r="U181" s="21">
        <f t="shared" si="62"/>
        <v>0</v>
      </c>
      <c r="V181" s="21">
        <f t="shared" si="62"/>
        <v>0</v>
      </c>
      <c r="W181" s="21">
        <f t="shared" si="62"/>
        <v>0</v>
      </c>
      <c r="X181" s="21">
        <f t="shared" si="62"/>
        <v>0</v>
      </c>
      <c r="Y181" s="21">
        <f t="shared" si="62"/>
        <v>0</v>
      </c>
      <c r="Z181" s="21">
        <f t="shared" si="62"/>
        <v>0</v>
      </c>
    </row>
    <row r="182" ht="12.75">
      <c r="A182" s="24"/>
    </row>
    <row r="183" spans="1:26" ht="12.75">
      <c r="A183" s="34" t="s">
        <v>9</v>
      </c>
      <c r="B183" s="16" t="s">
        <v>0</v>
      </c>
      <c r="C183" s="7" t="s">
        <v>0</v>
      </c>
      <c r="D183" s="7" t="s">
        <v>0</v>
      </c>
      <c r="E183" s="7" t="s">
        <v>0</v>
      </c>
      <c r="F183" s="7" t="s">
        <v>0</v>
      </c>
      <c r="G183" s="7" t="s">
        <v>0</v>
      </c>
      <c r="H183" s="7" t="s">
        <v>0</v>
      </c>
      <c r="I183" s="7" t="s">
        <v>0</v>
      </c>
      <c r="J183" s="7" t="s">
        <v>0</v>
      </c>
      <c r="K183" s="7" t="s">
        <v>0</v>
      </c>
      <c r="L183" s="7" t="s">
        <v>0</v>
      </c>
      <c r="M183" s="7" t="s">
        <v>0</v>
      </c>
      <c r="N183" s="7" t="s">
        <v>0</v>
      </c>
      <c r="O183" s="7" t="s">
        <v>0</v>
      </c>
      <c r="P183" s="7" t="s">
        <v>0</v>
      </c>
      <c r="Q183" s="7" t="s">
        <v>0</v>
      </c>
      <c r="R183" s="7" t="s">
        <v>0</v>
      </c>
      <c r="S183" s="7" t="s">
        <v>0</v>
      </c>
      <c r="T183" s="7" t="s">
        <v>0</v>
      </c>
      <c r="U183" s="7" t="s">
        <v>0</v>
      </c>
      <c r="V183" s="7" t="s">
        <v>0</v>
      </c>
      <c r="W183" s="7" t="s">
        <v>0</v>
      </c>
      <c r="X183" s="7" t="s">
        <v>0</v>
      </c>
      <c r="Y183" s="7" t="s">
        <v>0</v>
      </c>
      <c r="Z183" s="7" t="s">
        <v>0</v>
      </c>
    </row>
    <row r="184" spans="1:26" ht="12.75">
      <c r="A184" s="34" t="s">
        <v>10</v>
      </c>
      <c r="B184" s="17" t="s">
        <v>0</v>
      </c>
      <c r="C184" s="8" t="s">
        <v>0</v>
      </c>
      <c r="D184" s="8" t="s">
        <v>0</v>
      </c>
      <c r="E184" s="8" t="s">
        <v>0</v>
      </c>
      <c r="F184" s="8" t="s">
        <v>0</v>
      </c>
      <c r="G184" s="8" t="s">
        <v>0</v>
      </c>
      <c r="H184" s="8" t="s">
        <v>0</v>
      </c>
      <c r="I184" s="8" t="s">
        <v>0</v>
      </c>
      <c r="J184" s="8" t="s">
        <v>0</v>
      </c>
      <c r="K184" s="8" t="s">
        <v>0</v>
      </c>
      <c r="L184" s="8" t="s">
        <v>0</v>
      </c>
      <c r="M184" s="8" t="s">
        <v>0</v>
      </c>
      <c r="N184" s="8" t="s">
        <v>0</v>
      </c>
      <c r="O184" s="8" t="s">
        <v>0</v>
      </c>
      <c r="P184" s="8" t="s">
        <v>0</v>
      </c>
      <c r="Q184" s="8" t="s">
        <v>0</v>
      </c>
      <c r="R184" s="8" t="s">
        <v>0</v>
      </c>
      <c r="S184" s="8" t="s">
        <v>0</v>
      </c>
      <c r="T184" s="8" t="s">
        <v>0</v>
      </c>
      <c r="U184" s="8" t="s">
        <v>0</v>
      </c>
      <c r="V184" s="8" t="s">
        <v>0</v>
      </c>
      <c r="W184" s="8" t="s">
        <v>0</v>
      </c>
      <c r="X184" s="8" t="s">
        <v>0</v>
      </c>
      <c r="Y184" s="8" t="s">
        <v>0</v>
      </c>
      <c r="Z184" s="8" t="s">
        <v>0</v>
      </c>
    </row>
    <row r="185" spans="1:26" ht="12.75">
      <c r="A185" s="35" t="s">
        <v>1</v>
      </c>
      <c r="B185" s="18"/>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 r="A186" s="34" t="s">
        <v>11</v>
      </c>
      <c r="B186" s="19"/>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75">
      <c r="A187" s="35" t="s">
        <v>2</v>
      </c>
      <c r="B187" s="19"/>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75">
      <c r="A188" s="34" t="s">
        <v>12</v>
      </c>
      <c r="B188" s="19"/>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75">
      <c r="A189" s="36" t="s">
        <v>13</v>
      </c>
      <c r="B189" s="27">
        <v>0.5</v>
      </c>
      <c r="C189" s="27">
        <v>0.5</v>
      </c>
      <c r="D189" s="27">
        <v>0.5</v>
      </c>
      <c r="E189" s="27">
        <v>0.5</v>
      </c>
      <c r="F189" s="27">
        <v>0.5</v>
      </c>
      <c r="G189" s="27">
        <v>0.5</v>
      </c>
      <c r="H189" s="27">
        <v>0.5</v>
      </c>
      <c r="I189" s="27">
        <v>0.5</v>
      </c>
      <c r="J189" s="27">
        <v>0.5</v>
      </c>
      <c r="K189" s="27">
        <v>0.5</v>
      </c>
      <c r="L189" s="27">
        <v>0.5</v>
      </c>
      <c r="M189" s="27">
        <v>0.5</v>
      </c>
      <c r="N189" s="27">
        <v>0.5</v>
      </c>
      <c r="O189" s="27">
        <v>0.5</v>
      </c>
      <c r="P189" s="27">
        <v>0.5</v>
      </c>
      <c r="Q189" s="27">
        <v>0.5</v>
      </c>
      <c r="R189" s="27">
        <v>0.5</v>
      </c>
      <c r="S189" s="27">
        <v>0.5</v>
      </c>
      <c r="T189" s="27">
        <v>0.5</v>
      </c>
      <c r="U189" s="27">
        <v>0.5</v>
      </c>
      <c r="V189" s="27">
        <v>0.5</v>
      </c>
      <c r="W189" s="27">
        <v>0.5</v>
      </c>
      <c r="X189" s="27">
        <v>0.5</v>
      </c>
      <c r="Y189" s="27">
        <v>0.5</v>
      </c>
      <c r="Z189" s="27">
        <v>0.5</v>
      </c>
    </row>
    <row r="190" spans="1:26" ht="12.75">
      <c r="A190" s="34" t="s">
        <v>6</v>
      </c>
      <c r="B190" s="19"/>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75">
      <c r="A191" s="34" t="s">
        <v>14</v>
      </c>
      <c r="B191" s="19"/>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75">
      <c r="A192" s="34" t="s">
        <v>15</v>
      </c>
      <c r="B192" s="19"/>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75">
      <c r="A193" s="34" t="s">
        <v>16</v>
      </c>
      <c r="B193" s="19"/>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75">
      <c r="A194" s="34" t="s">
        <v>17</v>
      </c>
      <c r="B194" s="18"/>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 r="A195" s="37" t="s">
        <v>18</v>
      </c>
      <c r="B195" s="40">
        <f>IF(OR(B185="",B186="",B187="",B188=""),0,ABS((B188-B186)/(B187-B185))*100)</f>
        <v>0</v>
      </c>
      <c r="C195" s="40">
        <f>IF(OR(C185="",C186="",C187="",C188=""),0,ABS((C188-C186)/(C187-C185))*100)</f>
        <v>0</v>
      </c>
      <c r="D195" s="40">
        <f aca="true" t="shared" si="63" ref="D195:Z195">IF(OR(D185="",D186="",D187="",D188=""),0,ABS((D188-D186)/(D187-D185))*100)</f>
        <v>0</v>
      </c>
      <c r="E195" s="40">
        <f t="shared" si="63"/>
        <v>0</v>
      </c>
      <c r="F195" s="40">
        <f t="shared" si="63"/>
        <v>0</v>
      </c>
      <c r="G195" s="40">
        <f t="shared" si="63"/>
        <v>0</v>
      </c>
      <c r="H195" s="40">
        <f t="shared" si="63"/>
        <v>0</v>
      </c>
      <c r="I195" s="40">
        <f t="shared" si="63"/>
        <v>0</v>
      </c>
      <c r="J195" s="40">
        <f t="shared" si="63"/>
        <v>0</v>
      </c>
      <c r="K195" s="40">
        <f t="shared" si="63"/>
        <v>0</v>
      </c>
      <c r="L195" s="40">
        <f t="shared" si="63"/>
        <v>0</v>
      </c>
      <c r="M195" s="40">
        <f t="shared" si="63"/>
        <v>0</v>
      </c>
      <c r="N195" s="40">
        <f t="shared" si="63"/>
        <v>0</v>
      </c>
      <c r="O195" s="40">
        <f t="shared" si="63"/>
        <v>0</v>
      </c>
      <c r="P195" s="40">
        <f t="shared" si="63"/>
        <v>0</v>
      </c>
      <c r="Q195" s="40">
        <f t="shared" si="63"/>
        <v>0</v>
      </c>
      <c r="R195" s="40">
        <f t="shared" si="63"/>
        <v>0</v>
      </c>
      <c r="S195" s="40">
        <f t="shared" si="63"/>
        <v>0</v>
      </c>
      <c r="T195" s="40">
        <f t="shared" si="63"/>
        <v>0</v>
      </c>
      <c r="U195" s="40">
        <f t="shared" si="63"/>
        <v>0</v>
      </c>
      <c r="V195" s="40">
        <f t="shared" si="63"/>
        <v>0</v>
      </c>
      <c r="W195" s="40">
        <f t="shared" si="63"/>
        <v>0</v>
      </c>
      <c r="X195" s="40">
        <f t="shared" si="63"/>
        <v>0</v>
      </c>
      <c r="Y195" s="40">
        <f t="shared" si="63"/>
        <v>0</v>
      </c>
      <c r="Z195" s="40">
        <f t="shared" si="63"/>
        <v>0</v>
      </c>
    </row>
    <row r="196" spans="1:26" ht="12.75">
      <c r="A196" s="38" t="s">
        <v>8</v>
      </c>
      <c r="B196" s="20">
        <f aca="true" t="shared" si="64" ref="B196:Z196">64.78*((B189*B193+(0.5*B189*B191*B189)+(0.5*B189*B192*B189))/(B193+SQRT(B189^2+(B189*B191)^2)+SQRT(B189^2+(B189*B192)^2)))^(2/3)*(B195/100)^0.5</f>
        <v>0</v>
      </c>
      <c r="C196" s="20">
        <f t="shared" si="64"/>
        <v>0</v>
      </c>
      <c r="D196" s="20">
        <f t="shared" si="64"/>
        <v>0</v>
      </c>
      <c r="E196" s="20">
        <f t="shared" si="64"/>
        <v>0</v>
      </c>
      <c r="F196" s="20">
        <f t="shared" si="64"/>
        <v>0</v>
      </c>
      <c r="G196" s="20">
        <f t="shared" si="64"/>
        <v>0</v>
      </c>
      <c r="H196" s="20">
        <f t="shared" si="64"/>
        <v>0</v>
      </c>
      <c r="I196" s="20">
        <f t="shared" si="64"/>
        <v>0</v>
      </c>
      <c r="J196" s="20">
        <f t="shared" si="64"/>
        <v>0</v>
      </c>
      <c r="K196" s="20">
        <f t="shared" si="64"/>
        <v>0</v>
      </c>
      <c r="L196" s="20">
        <f t="shared" si="64"/>
        <v>0</v>
      </c>
      <c r="M196" s="20">
        <f t="shared" si="64"/>
        <v>0</v>
      </c>
      <c r="N196" s="20">
        <f t="shared" si="64"/>
        <v>0</v>
      </c>
      <c r="O196" s="20">
        <f t="shared" si="64"/>
        <v>0</v>
      </c>
      <c r="P196" s="20">
        <f t="shared" si="64"/>
        <v>0</v>
      </c>
      <c r="Q196" s="20">
        <f t="shared" si="64"/>
        <v>0</v>
      </c>
      <c r="R196" s="20">
        <f t="shared" si="64"/>
        <v>0</v>
      </c>
      <c r="S196" s="20">
        <f t="shared" si="64"/>
        <v>0</v>
      </c>
      <c r="T196" s="20">
        <f t="shared" si="64"/>
        <v>0</v>
      </c>
      <c r="U196" s="20">
        <f t="shared" si="64"/>
        <v>0</v>
      </c>
      <c r="V196" s="20">
        <f t="shared" si="64"/>
        <v>0</v>
      </c>
      <c r="W196" s="20">
        <f t="shared" si="64"/>
        <v>0</v>
      </c>
      <c r="X196" s="20">
        <f t="shared" si="64"/>
        <v>0</v>
      </c>
      <c r="Y196" s="20">
        <f t="shared" si="64"/>
        <v>0</v>
      </c>
      <c r="Z196" s="20">
        <f t="shared" si="64"/>
        <v>0</v>
      </c>
    </row>
    <row r="197" spans="1:26" ht="14.25">
      <c r="A197" s="38" t="s">
        <v>19</v>
      </c>
      <c r="B197" s="20">
        <f>62.4*B189*B195/100</f>
        <v>0</v>
      </c>
      <c r="C197" s="2">
        <f aca="true" t="shared" si="65" ref="C197:Z197">62.4*C189*C195/100</f>
        <v>0</v>
      </c>
      <c r="D197" s="2">
        <f t="shared" si="65"/>
        <v>0</v>
      </c>
      <c r="E197" s="2">
        <f t="shared" si="65"/>
        <v>0</v>
      </c>
      <c r="F197" s="2">
        <f t="shared" si="65"/>
        <v>0</v>
      </c>
      <c r="G197" s="2">
        <f t="shared" si="65"/>
        <v>0</v>
      </c>
      <c r="H197" s="2">
        <f t="shared" si="65"/>
        <v>0</v>
      </c>
      <c r="I197" s="2">
        <f t="shared" si="65"/>
        <v>0</v>
      </c>
      <c r="J197" s="2">
        <f t="shared" si="65"/>
        <v>0</v>
      </c>
      <c r="K197" s="2">
        <f t="shared" si="65"/>
        <v>0</v>
      </c>
      <c r="L197" s="2">
        <f t="shared" si="65"/>
        <v>0</v>
      </c>
      <c r="M197" s="2">
        <f t="shared" si="65"/>
        <v>0</v>
      </c>
      <c r="N197" s="2">
        <f t="shared" si="65"/>
        <v>0</v>
      </c>
      <c r="O197" s="2">
        <f t="shared" si="65"/>
        <v>0</v>
      </c>
      <c r="P197" s="2">
        <f t="shared" si="65"/>
        <v>0</v>
      </c>
      <c r="Q197" s="2">
        <f t="shared" si="65"/>
        <v>0</v>
      </c>
      <c r="R197" s="2">
        <f t="shared" si="65"/>
        <v>0</v>
      </c>
      <c r="S197" s="2">
        <f t="shared" si="65"/>
        <v>0</v>
      </c>
      <c r="T197" s="2">
        <f t="shared" si="65"/>
        <v>0</v>
      </c>
      <c r="U197" s="2">
        <f t="shared" si="65"/>
        <v>0</v>
      </c>
      <c r="V197" s="2">
        <f t="shared" si="65"/>
        <v>0</v>
      </c>
      <c r="W197" s="2">
        <f t="shared" si="65"/>
        <v>0</v>
      </c>
      <c r="X197" s="2">
        <f t="shared" si="65"/>
        <v>0</v>
      </c>
      <c r="Y197" s="2">
        <f t="shared" si="65"/>
        <v>0</v>
      </c>
      <c r="Z197" s="2">
        <f t="shared" si="65"/>
        <v>0</v>
      </c>
    </row>
    <row r="198" spans="1:26" ht="12.75">
      <c r="A198" s="38" t="s">
        <v>3</v>
      </c>
      <c r="B198" s="41" t="str">
        <f>IF(AND(B196&gt;2,B197&gt;=0.18,B197&lt;=1.25),"Straw",IF(AND(B196&gt;2,B197&gt;1.25,B197&lt;=2.25),"Excelsior",IF(OR(B197&gt;2.25),"PSRM","None")))</f>
        <v>None</v>
      </c>
      <c r="C198" s="41" t="str">
        <f aca="true" t="shared" si="66" ref="C198:Z198">IF(AND(C196&gt;2,C197&gt;=0.18,C197&lt;=1.25),"Straw",IF(AND(C196&gt;2,C197&gt;1.25,C197&lt;=2.25),"Excelsior",IF(OR(C197&gt;2.25),"PSRM","None")))</f>
        <v>None</v>
      </c>
      <c r="D198" s="41" t="str">
        <f t="shared" si="66"/>
        <v>None</v>
      </c>
      <c r="E198" s="41" t="str">
        <f t="shared" si="66"/>
        <v>None</v>
      </c>
      <c r="F198" s="41" t="str">
        <f t="shared" si="66"/>
        <v>None</v>
      </c>
      <c r="G198" s="41" t="str">
        <f t="shared" si="66"/>
        <v>None</v>
      </c>
      <c r="H198" s="41" t="str">
        <f t="shared" si="66"/>
        <v>None</v>
      </c>
      <c r="I198" s="41" t="str">
        <f t="shared" si="66"/>
        <v>None</v>
      </c>
      <c r="J198" s="41" t="str">
        <f t="shared" si="66"/>
        <v>None</v>
      </c>
      <c r="K198" s="41" t="str">
        <f t="shared" si="66"/>
        <v>None</v>
      </c>
      <c r="L198" s="41" t="str">
        <f t="shared" si="66"/>
        <v>None</v>
      </c>
      <c r="M198" s="41" t="str">
        <f t="shared" si="66"/>
        <v>None</v>
      </c>
      <c r="N198" s="41" t="str">
        <f t="shared" si="66"/>
        <v>None</v>
      </c>
      <c r="O198" s="41" t="str">
        <f t="shared" si="66"/>
        <v>None</v>
      </c>
      <c r="P198" s="41" t="str">
        <f t="shared" si="66"/>
        <v>None</v>
      </c>
      <c r="Q198" s="41" t="str">
        <f t="shared" si="66"/>
        <v>None</v>
      </c>
      <c r="R198" s="41" t="str">
        <f t="shared" si="66"/>
        <v>None</v>
      </c>
      <c r="S198" s="41" t="str">
        <f t="shared" si="66"/>
        <v>None</v>
      </c>
      <c r="T198" s="41" t="str">
        <f t="shared" si="66"/>
        <v>None</v>
      </c>
      <c r="U198" s="41" t="str">
        <f t="shared" si="66"/>
        <v>None</v>
      </c>
      <c r="V198" s="41" t="str">
        <f t="shared" si="66"/>
        <v>None</v>
      </c>
      <c r="W198" s="41" t="str">
        <f t="shared" si="66"/>
        <v>None</v>
      </c>
      <c r="X198" s="41" t="str">
        <f t="shared" si="66"/>
        <v>None</v>
      </c>
      <c r="Y198" s="41" t="str">
        <f t="shared" si="66"/>
        <v>None</v>
      </c>
      <c r="Z198" s="41" t="str">
        <f t="shared" si="66"/>
        <v>None</v>
      </c>
    </row>
    <row r="199" spans="1:26" ht="14.25">
      <c r="A199" s="38" t="s">
        <v>25</v>
      </c>
      <c r="B199" s="21">
        <f>IF(B198="Straw",CEILING((B194*(B193+SQRT(B190^2+(B190*B191)^2)+SQRT(B190^2+(B190*B192)^2)))*0.121,5),0)</f>
        <v>0</v>
      </c>
      <c r="C199" s="21">
        <f aca="true" t="shared" si="67" ref="C199:Z199">IF(C198="Straw",CEILING((C194*(C193+SQRT(C190^2+(C190*C191)^2)+SQRT(C190^2+(C190*C192)^2)))*0.121,5),0)</f>
        <v>0</v>
      </c>
      <c r="D199" s="21">
        <f t="shared" si="67"/>
        <v>0</v>
      </c>
      <c r="E199" s="21">
        <f t="shared" si="67"/>
        <v>0</v>
      </c>
      <c r="F199" s="21">
        <f t="shared" si="67"/>
        <v>0</v>
      </c>
      <c r="G199" s="21">
        <f t="shared" si="67"/>
        <v>0</v>
      </c>
      <c r="H199" s="21">
        <f t="shared" si="67"/>
        <v>0</v>
      </c>
      <c r="I199" s="21">
        <f t="shared" si="67"/>
        <v>0</v>
      </c>
      <c r="J199" s="21">
        <f t="shared" si="67"/>
        <v>0</v>
      </c>
      <c r="K199" s="21">
        <f t="shared" si="67"/>
        <v>0</v>
      </c>
      <c r="L199" s="21">
        <f t="shared" si="67"/>
        <v>0</v>
      </c>
      <c r="M199" s="21">
        <f t="shared" si="67"/>
        <v>0</v>
      </c>
      <c r="N199" s="21">
        <f t="shared" si="67"/>
        <v>0</v>
      </c>
      <c r="O199" s="21">
        <f t="shared" si="67"/>
        <v>0</v>
      </c>
      <c r="P199" s="21">
        <f t="shared" si="67"/>
        <v>0</v>
      </c>
      <c r="Q199" s="21">
        <f t="shared" si="67"/>
        <v>0</v>
      </c>
      <c r="R199" s="21">
        <f t="shared" si="67"/>
        <v>0</v>
      </c>
      <c r="S199" s="21">
        <f t="shared" si="67"/>
        <v>0</v>
      </c>
      <c r="T199" s="21">
        <f t="shared" si="67"/>
        <v>0</v>
      </c>
      <c r="U199" s="21">
        <f t="shared" si="67"/>
        <v>0</v>
      </c>
      <c r="V199" s="21">
        <f t="shared" si="67"/>
        <v>0</v>
      </c>
      <c r="W199" s="21">
        <f t="shared" si="67"/>
        <v>0</v>
      </c>
      <c r="X199" s="21">
        <f t="shared" si="67"/>
        <v>0</v>
      </c>
      <c r="Y199" s="21">
        <f t="shared" si="67"/>
        <v>0</v>
      </c>
      <c r="Z199" s="21">
        <f t="shared" si="67"/>
        <v>0</v>
      </c>
    </row>
    <row r="200" spans="1:26" ht="14.25">
      <c r="A200" s="38" t="s">
        <v>23</v>
      </c>
      <c r="B200" s="21">
        <f>IF(B198="Excelsior",CEILING((B194*(B193+SQRT(B190^2+(B190*B191)^2)+SQRT(B190^2+(B190*B192)^2)))*0.121,5),0)</f>
        <v>0</v>
      </c>
      <c r="C200" s="21">
        <f aca="true" t="shared" si="68" ref="C200:Z200">IF(C198="Excelsior",CEILING((C194*(C193+SQRT(C190^2+(C190*C191)^2)+SQRT(C190^2+(C190*C192)^2)))*0.121,5),0)</f>
        <v>0</v>
      </c>
      <c r="D200" s="21">
        <f t="shared" si="68"/>
        <v>0</v>
      </c>
      <c r="E200" s="21">
        <f t="shared" si="68"/>
        <v>0</v>
      </c>
      <c r="F200" s="21">
        <f t="shared" si="68"/>
        <v>0</v>
      </c>
      <c r="G200" s="21">
        <f t="shared" si="68"/>
        <v>0</v>
      </c>
      <c r="H200" s="21">
        <f t="shared" si="68"/>
        <v>0</v>
      </c>
      <c r="I200" s="21">
        <f t="shared" si="68"/>
        <v>0</v>
      </c>
      <c r="J200" s="21">
        <f t="shared" si="68"/>
        <v>0</v>
      </c>
      <c r="K200" s="21">
        <f t="shared" si="68"/>
        <v>0</v>
      </c>
      <c r="L200" s="21">
        <f t="shared" si="68"/>
        <v>0</v>
      </c>
      <c r="M200" s="21">
        <f t="shared" si="68"/>
        <v>0</v>
      </c>
      <c r="N200" s="21">
        <f t="shared" si="68"/>
        <v>0</v>
      </c>
      <c r="O200" s="21">
        <f t="shared" si="68"/>
        <v>0</v>
      </c>
      <c r="P200" s="21">
        <f t="shared" si="68"/>
        <v>0</v>
      </c>
      <c r="Q200" s="21">
        <f t="shared" si="68"/>
        <v>0</v>
      </c>
      <c r="R200" s="21">
        <f t="shared" si="68"/>
        <v>0</v>
      </c>
      <c r="S200" s="21">
        <f t="shared" si="68"/>
        <v>0</v>
      </c>
      <c r="T200" s="21">
        <f t="shared" si="68"/>
        <v>0</v>
      </c>
      <c r="U200" s="21">
        <f t="shared" si="68"/>
        <v>0</v>
      </c>
      <c r="V200" s="21">
        <f t="shared" si="68"/>
        <v>0</v>
      </c>
      <c r="W200" s="21">
        <f t="shared" si="68"/>
        <v>0</v>
      </c>
      <c r="X200" s="21">
        <f t="shared" si="68"/>
        <v>0</v>
      </c>
      <c r="Y200" s="21">
        <f t="shared" si="68"/>
        <v>0</v>
      </c>
      <c r="Z200" s="21">
        <f t="shared" si="68"/>
        <v>0</v>
      </c>
    </row>
    <row r="201" spans="1:26" ht="14.25">
      <c r="A201" s="38" t="s">
        <v>20</v>
      </c>
      <c r="B201" s="21">
        <f>IF(B198="PSRM",CEILING((B194*(B193+SQRT(B190^2+(B190*B191)^2)+SQRT(B190^2+(B190*B192)^2)))*0.121,5),0)</f>
        <v>0</v>
      </c>
      <c r="C201" s="21">
        <f aca="true" t="shared" si="69" ref="C201:Z201">IF(C198="PSRM",CEILING((C194*(C193+SQRT(C190^2+(C190*C191)^2)+SQRT(C190^2+(C190*C192)^2)))*0.121,5),0)</f>
        <v>0</v>
      </c>
      <c r="D201" s="21">
        <f t="shared" si="69"/>
        <v>0</v>
      </c>
      <c r="E201" s="21">
        <f t="shared" si="69"/>
        <v>0</v>
      </c>
      <c r="F201" s="21">
        <f t="shared" si="69"/>
        <v>0</v>
      </c>
      <c r="G201" s="21">
        <f t="shared" si="69"/>
        <v>0</v>
      </c>
      <c r="H201" s="21">
        <f t="shared" si="69"/>
        <v>0</v>
      </c>
      <c r="I201" s="21">
        <f t="shared" si="69"/>
        <v>0</v>
      </c>
      <c r="J201" s="21">
        <f t="shared" si="69"/>
        <v>0</v>
      </c>
      <c r="K201" s="21">
        <f t="shared" si="69"/>
        <v>0</v>
      </c>
      <c r="L201" s="21">
        <f t="shared" si="69"/>
        <v>0</v>
      </c>
      <c r="M201" s="21">
        <f t="shared" si="69"/>
        <v>0</v>
      </c>
      <c r="N201" s="21">
        <f t="shared" si="69"/>
        <v>0</v>
      </c>
      <c r="O201" s="21">
        <f t="shared" si="69"/>
        <v>0</v>
      </c>
      <c r="P201" s="21">
        <f t="shared" si="69"/>
        <v>0</v>
      </c>
      <c r="Q201" s="21">
        <f t="shared" si="69"/>
        <v>0</v>
      </c>
      <c r="R201" s="21">
        <f t="shared" si="69"/>
        <v>0</v>
      </c>
      <c r="S201" s="21">
        <f t="shared" si="69"/>
        <v>0</v>
      </c>
      <c r="T201" s="21">
        <f t="shared" si="69"/>
        <v>0</v>
      </c>
      <c r="U201" s="21">
        <f t="shared" si="69"/>
        <v>0</v>
      </c>
      <c r="V201" s="21">
        <f t="shared" si="69"/>
        <v>0</v>
      </c>
      <c r="W201" s="21">
        <f t="shared" si="69"/>
        <v>0</v>
      </c>
      <c r="X201" s="21">
        <f t="shared" si="69"/>
        <v>0</v>
      </c>
      <c r="Y201" s="21">
        <f t="shared" si="69"/>
        <v>0</v>
      </c>
      <c r="Z201" s="21">
        <f t="shared" si="69"/>
        <v>0</v>
      </c>
    </row>
    <row r="202" spans="1:26" ht="12.75">
      <c r="A202" s="23"/>
      <c r="B202" s="22"/>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3.5">
      <c r="A203" s="39" t="s">
        <v>27</v>
      </c>
      <c r="B203" s="28">
        <f>B19+B39+B59+B79+B99+B119+B139+B159+B179+B199</f>
        <v>0</v>
      </c>
      <c r="C203" s="29">
        <f aca="true" t="shared" si="70" ref="C203:Z203">C19+C39+C59+C79+C99+C119+C139+C159+C179+C199</f>
        <v>0</v>
      </c>
      <c r="D203" s="29">
        <f t="shared" si="70"/>
        <v>0</v>
      </c>
      <c r="E203" s="29">
        <f t="shared" si="70"/>
        <v>0</v>
      </c>
      <c r="F203" s="29">
        <f t="shared" si="70"/>
        <v>0</v>
      </c>
      <c r="G203" s="29">
        <f t="shared" si="70"/>
        <v>0</v>
      </c>
      <c r="H203" s="29">
        <f t="shared" si="70"/>
        <v>0</v>
      </c>
      <c r="I203" s="29">
        <f t="shared" si="70"/>
        <v>0</v>
      </c>
      <c r="J203" s="29">
        <f t="shared" si="70"/>
        <v>0</v>
      </c>
      <c r="K203" s="29">
        <f t="shared" si="70"/>
        <v>0</v>
      </c>
      <c r="L203" s="29">
        <f t="shared" si="70"/>
        <v>0</v>
      </c>
      <c r="M203" s="29">
        <f t="shared" si="70"/>
        <v>0</v>
      </c>
      <c r="N203" s="29">
        <f t="shared" si="70"/>
        <v>0</v>
      </c>
      <c r="O203" s="29">
        <f t="shared" si="70"/>
        <v>0</v>
      </c>
      <c r="P203" s="29">
        <f t="shared" si="70"/>
        <v>0</v>
      </c>
      <c r="Q203" s="29">
        <f t="shared" si="70"/>
        <v>0</v>
      </c>
      <c r="R203" s="29">
        <f t="shared" si="70"/>
        <v>0</v>
      </c>
      <c r="S203" s="29">
        <f t="shared" si="70"/>
        <v>0</v>
      </c>
      <c r="T203" s="29">
        <f t="shared" si="70"/>
        <v>0</v>
      </c>
      <c r="U203" s="29">
        <f t="shared" si="70"/>
        <v>0</v>
      </c>
      <c r="V203" s="29">
        <f t="shared" si="70"/>
        <v>0</v>
      </c>
      <c r="W203" s="29">
        <f t="shared" si="70"/>
        <v>0</v>
      </c>
      <c r="X203" s="29">
        <f t="shared" si="70"/>
        <v>0</v>
      </c>
      <c r="Y203" s="29">
        <f t="shared" si="70"/>
        <v>0</v>
      </c>
      <c r="Z203" s="29">
        <f t="shared" si="70"/>
        <v>0</v>
      </c>
    </row>
    <row r="204" ht="12">
      <c r="A204" s="24"/>
    </row>
    <row r="205" spans="1:3" ht="13.5">
      <c r="A205" s="39" t="s">
        <v>26</v>
      </c>
      <c r="B205" s="30">
        <f>SUM(B203:Z203)</f>
        <v>0</v>
      </c>
      <c r="C205" s="13" t="s">
        <v>5</v>
      </c>
    </row>
    <row r="206" spans="1:3" ht="12">
      <c r="A206" s="44"/>
      <c r="B206" s="45"/>
      <c r="C206" s="13"/>
    </row>
    <row r="207" spans="1:26" ht="13.5">
      <c r="A207" s="46" t="s">
        <v>29</v>
      </c>
      <c r="B207" s="48">
        <f>B20+B40+B60+B80+B100+B120+B140+B160+B180+B200</f>
        <v>0</v>
      </c>
      <c r="C207" s="48">
        <f aca="true" t="shared" si="71" ref="C207:Z207">C20+C40+C60+C80+C100+C120+C140+C160+C180+C200</f>
        <v>0</v>
      </c>
      <c r="D207" s="48">
        <f t="shared" si="71"/>
        <v>0</v>
      </c>
      <c r="E207" s="48">
        <f t="shared" si="71"/>
        <v>0</v>
      </c>
      <c r="F207" s="48">
        <f t="shared" si="71"/>
        <v>0</v>
      </c>
      <c r="G207" s="48">
        <f t="shared" si="71"/>
        <v>0</v>
      </c>
      <c r="H207" s="48">
        <f t="shared" si="71"/>
        <v>0</v>
      </c>
      <c r="I207" s="48">
        <f t="shared" si="71"/>
        <v>0</v>
      </c>
      <c r="J207" s="48">
        <f t="shared" si="71"/>
        <v>0</v>
      </c>
      <c r="K207" s="48">
        <f t="shared" si="71"/>
        <v>0</v>
      </c>
      <c r="L207" s="48">
        <f t="shared" si="71"/>
        <v>0</v>
      </c>
      <c r="M207" s="48">
        <f t="shared" si="71"/>
        <v>0</v>
      </c>
      <c r="N207" s="48">
        <f t="shared" si="71"/>
        <v>0</v>
      </c>
      <c r="O207" s="48">
        <f t="shared" si="71"/>
        <v>0</v>
      </c>
      <c r="P207" s="48">
        <f t="shared" si="71"/>
        <v>0</v>
      </c>
      <c r="Q207" s="48">
        <f t="shared" si="71"/>
        <v>0</v>
      </c>
      <c r="R207" s="48">
        <f t="shared" si="71"/>
        <v>0</v>
      </c>
      <c r="S207" s="48">
        <f t="shared" si="71"/>
        <v>0</v>
      </c>
      <c r="T207" s="48">
        <f t="shared" si="71"/>
        <v>0</v>
      </c>
      <c r="U207" s="48">
        <f t="shared" si="71"/>
        <v>0</v>
      </c>
      <c r="V207" s="48">
        <f t="shared" si="71"/>
        <v>0</v>
      </c>
      <c r="W207" s="48">
        <f t="shared" si="71"/>
        <v>0</v>
      </c>
      <c r="X207" s="48">
        <f t="shared" si="71"/>
        <v>0</v>
      </c>
      <c r="Y207" s="48">
        <f t="shared" si="71"/>
        <v>0</v>
      </c>
      <c r="Z207" s="48">
        <f t="shared" si="71"/>
        <v>0</v>
      </c>
    </row>
    <row r="208" spans="1:3" ht="12">
      <c r="A208" s="47"/>
      <c r="B208" s="49"/>
      <c r="C208" s="13"/>
    </row>
    <row r="209" spans="1:3" ht="13.5">
      <c r="A209" s="46" t="s">
        <v>30</v>
      </c>
      <c r="B209" s="48">
        <f>SUM(B207:Z207)</f>
        <v>0</v>
      </c>
      <c r="C209" s="13" t="s">
        <v>5</v>
      </c>
    </row>
    <row r="210" ht="12">
      <c r="A210" s="24"/>
    </row>
    <row r="211" spans="1:26" ht="13.5">
      <c r="A211" s="39" t="s">
        <v>21</v>
      </c>
      <c r="B211" s="31">
        <f>B21+B41+B61+B81+B101+B121+B141+B161+B181+B201</f>
        <v>0</v>
      </c>
      <c r="C211" s="32">
        <f aca="true" t="shared" si="72" ref="C211:Z211">C21+C41+C61+C81+C101+C121+C141+C161+C181+C201</f>
        <v>0</v>
      </c>
      <c r="D211" s="32">
        <f t="shared" si="72"/>
        <v>0</v>
      </c>
      <c r="E211" s="32">
        <f t="shared" si="72"/>
        <v>0</v>
      </c>
      <c r="F211" s="32">
        <f t="shared" si="72"/>
        <v>0</v>
      </c>
      <c r="G211" s="32">
        <f t="shared" si="72"/>
        <v>0</v>
      </c>
      <c r="H211" s="32">
        <f t="shared" si="72"/>
        <v>0</v>
      </c>
      <c r="I211" s="32">
        <f t="shared" si="72"/>
        <v>0</v>
      </c>
      <c r="J211" s="32">
        <f t="shared" si="72"/>
        <v>0</v>
      </c>
      <c r="K211" s="32">
        <f t="shared" si="72"/>
        <v>0</v>
      </c>
      <c r="L211" s="32">
        <f t="shared" si="72"/>
        <v>0</v>
      </c>
      <c r="M211" s="32">
        <f t="shared" si="72"/>
        <v>0</v>
      </c>
      <c r="N211" s="32">
        <f t="shared" si="72"/>
        <v>0</v>
      </c>
      <c r="O211" s="32">
        <f t="shared" si="72"/>
        <v>0</v>
      </c>
      <c r="P211" s="32">
        <f t="shared" si="72"/>
        <v>0</v>
      </c>
      <c r="Q211" s="32">
        <f t="shared" si="72"/>
        <v>0</v>
      </c>
      <c r="R211" s="32">
        <f t="shared" si="72"/>
        <v>0</v>
      </c>
      <c r="S211" s="32">
        <f t="shared" si="72"/>
        <v>0</v>
      </c>
      <c r="T211" s="32">
        <f t="shared" si="72"/>
        <v>0</v>
      </c>
      <c r="U211" s="32">
        <f t="shared" si="72"/>
        <v>0</v>
      </c>
      <c r="V211" s="32">
        <f t="shared" si="72"/>
        <v>0</v>
      </c>
      <c r="W211" s="32">
        <f t="shared" si="72"/>
        <v>0</v>
      </c>
      <c r="X211" s="32">
        <f t="shared" si="72"/>
        <v>0</v>
      </c>
      <c r="Y211" s="32">
        <f t="shared" si="72"/>
        <v>0</v>
      </c>
      <c r="Z211" s="32">
        <f t="shared" si="72"/>
        <v>0</v>
      </c>
    </row>
    <row r="212" ht="12">
      <c r="A212" s="24"/>
    </row>
    <row r="213" spans="1:3" ht="13.5">
      <c r="A213" s="39" t="s">
        <v>7</v>
      </c>
      <c r="B213" s="30">
        <f>SUM(B211:Z211)</f>
        <v>0</v>
      </c>
      <c r="C213" s="13" t="s">
        <v>5</v>
      </c>
    </row>
  </sheetData>
  <sheetProtection password="CD7D" sheet="1"/>
  <mergeCells count="1">
    <mergeCell ref="A1:I1"/>
  </mergeCells>
  <printOptions/>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B4" sqref="B4"/>
    </sheetView>
  </sheetViews>
  <sheetFormatPr defaultColWidth="9.140625" defaultRowHeight="12.75"/>
  <cols>
    <col min="1" max="1" width="13.421875" style="0" bestFit="1" customWidth="1"/>
  </cols>
  <sheetData>
    <row r="1" ht="12">
      <c r="A1" s="50" t="s">
        <v>31</v>
      </c>
    </row>
    <row r="2" spans="1:2" ht="12">
      <c r="A2" s="51">
        <v>44026</v>
      </c>
      <c r="B2" s="50" t="s">
        <v>32</v>
      </c>
    </row>
    <row r="3" spans="1:2" ht="12">
      <c r="A3" s="51">
        <v>44060</v>
      </c>
      <c r="B3" s="50" t="s">
        <v>33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Matting Determination Spreadsheet (V5.02)</dc:title>
  <dc:subject/>
  <dc:creator>bblackburn</dc:creator>
  <cp:keywords/>
  <dc:description/>
  <cp:lastModifiedBy>Jeremy A. Goodwin</cp:lastModifiedBy>
  <cp:lastPrinted>2005-06-16T18:34:15Z</cp:lastPrinted>
  <dcterms:created xsi:type="dcterms:W3CDTF">2004-05-04T12:24:35Z</dcterms:created>
  <dcterms:modified xsi:type="dcterms:W3CDTF">2022-06-01T16:50:26Z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Secti">
    <vt:lpwstr>Erosion Control Matting &amp; Quantities</vt:lpwstr>
  </property>
  <property fmtid="{D5CDD505-2E9C-101B-9397-08002B2CF9AE}" pid="4" name="Filter">
    <vt:lpwstr>2018 Spreadsheets and Checklists</vt:lpwstr>
  </property>
  <property fmtid="{D5CDD505-2E9C-101B-9397-08002B2CF9AE}" pid="5" name="U">
    <vt:lpwstr/>
  </property>
  <property fmtid="{D5CDD505-2E9C-101B-9397-08002B2CF9AE}" pid="6" name="Orde">
    <vt:lpwstr>03</vt:lpwstr>
  </property>
  <property fmtid="{D5CDD505-2E9C-101B-9397-08002B2CF9AE}" pid="7" name="display_urn:schemas-microsoft-com:office:office#Edit">
    <vt:lpwstr>Amye Holley</vt:lpwstr>
  </property>
  <property fmtid="{D5CDD505-2E9C-101B-9397-08002B2CF9AE}" pid="8" name="Ord">
    <vt:lpwstr>21800.0000000000</vt:lpwstr>
  </property>
  <property fmtid="{D5CDD505-2E9C-101B-9397-08002B2CF9AE}" pid="9" name="display_urn:schemas-microsoft-com:office:office#Auth">
    <vt:lpwstr>Jeremy A. Goodwin</vt:lpwstr>
  </property>
</Properties>
</file>