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ork\2017 Transportation Planning Excellence Award\POSTED-CURRENT-ICE-Products-sentVHB2015June26\"/>
    </mc:Choice>
  </mc:AlternateContent>
  <bookViews>
    <workbookView xWindow="-15" yWindow="225" windowWidth="14820" windowHeight="11730" tabRatio="554"/>
  </bookViews>
  <sheets>
    <sheet name="Scenario Indirect Effects " sheetId="1" r:id="rId1"/>
    <sheet name="Sheet2" sheetId="2" r:id="rId2"/>
    <sheet name="Sheet3" sheetId="3" r:id="rId3"/>
  </sheets>
  <definedNames>
    <definedName name="_xlnm.Print_Area" localSheetId="0">'Scenario Indirect Effects '!$A$2:$K$11</definedName>
    <definedName name="_xlnm.Print_Area" localSheetId="1">Sheet2!#REF!</definedName>
    <definedName name="Z_00A9ACAB_CBF9_417A_ADF1_9B826D40D762_.wvu.PrintArea" localSheetId="0" hidden="1">'Scenario Indirect Effects '!$A$2:$N$10</definedName>
    <definedName name="Z_03D55098_D287_4D80_8821_0B7C598C81B3_.wvu.PrintArea" localSheetId="0" hidden="1">'Scenario Indirect Effects '!$A$2:$N$10</definedName>
  </definedNames>
  <calcPr calcId="152511"/>
  <customWorkbookViews>
    <customWorkbookView name="Adam Migliore Meyer - Personal View" guid="{00A9ACAB-CBF9-417A-ADF1-9B826D40D762}" mergeInterval="0" personalView="1" maximized="1" windowWidth="1680" windowHeight="825" activeSheetId="1"/>
    <customWorkbookView name="Gurganus, Stephen J (Steve) - HEU - Personal View" guid="{03D55098-D287-4D80-8821-0B7C598C81B3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B22" i="1"/>
  <c r="B21" i="1"/>
  <c r="B20" i="1"/>
  <c r="B19" i="1"/>
  <c r="B18" i="1"/>
  <c r="D19" i="1"/>
  <c r="J22" i="1" l="1"/>
  <c r="J21" i="1"/>
  <c r="J20" i="1"/>
  <c r="J19" i="1"/>
  <c r="I22" i="1"/>
  <c r="I21" i="1"/>
  <c r="I20" i="1"/>
  <c r="I19" i="1"/>
  <c r="H22" i="1"/>
  <c r="H21" i="1"/>
  <c r="H20" i="1"/>
  <c r="H19" i="1"/>
  <c r="G22" i="1"/>
  <c r="G21" i="1"/>
  <c r="G20" i="1"/>
  <c r="G19" i="1"/>
  <c r="F22" i="1"/>
  <c r="F21" i="1"/>
  <c r="F20" i="1"/>
  <c r="F19" i="1"/>
  <c r="E22" i="1"/>
  <c r="E21" i="1"/>
  <c r="E20" i="1"/>
  <c r="E19" i="1"/>
  <c r="J18" i="1"/>
  <c r="I18" i="1"/>
  <c r="H18" i="1"/>
  <c r="G18" i="1"/>
  <c r="F18" i="1"/>
  <c r="E18" i="1"/>
  <c r="D22" i="1"/>
  <c r="D21" i="1"/>
  <c r="D20" i="1"/>
  <c r="D18" i="1"/>
  <c r="K22" i="1" l="1"/>
  <c r="J17" i="1"/>
  <c r="M9" i="1" l="1"/>
  <c r="K9" i="1" s="1"/>
  <c r="M5" i="1"/>
  <c r="K5" i="1" s="1"/>
  <c r="M6" i="1"/>
  <c r="K6" i="1" s="1"/>
  <c r="M8" i="1"/>
  <c r="K8" i="1" s="1"/>
  <c r="M7" i="1"/>
  <c r="K7" i="1" s="1"/>
</calcChain>
</file>

<file path=xl/sharedStrings.xml><?xml version="1.0" encoding="utf-8"?>
<sst xmlns="http://schemas.openxmlformats.org/spreadsheetml/2006/main" count="60" uniqueCount="46">
  <si>
    <t>Rating</t>
  </si>
  <si>
    <t>Water/Sewer Availability</t>
  </si>
  <si>
    <t>Market for Development</t>
  </si>
  <si>
    <t>Public Policy</t>
  </si>
  <si>
    <t>&gt; 3% annual population growth</t>
  </si>
  <si>
    <t>Development activity abundant</t>
  </si>
  <si>
    <t>Development activity lacking</t>
  </si>
  <si>
    <t>More stringent; growth management</t>
  </si>
  <si>
    <t>Less stringent; no growth management</t>
  </si>
  <si>
    <t xml:space="preserve"> </t>
  </si>
  <si>
    <t>More Concern</t>
  </si>
  <si>
    <t>Less Concern</t>
  </si>
  <si>
    <t>No population growth or decline</t>
  </si>
  <si>
    <t>Available Land</t>
  </si>
  <si>
    <t>Forecasted Population Growth</t>
  </si>
  <si>
    <t>Forecasted Employment Growth</t>
  </si>
  <si>
    <t>Total</t>
  </si>
  <si>
    <t>Result</t>
  </si>
  <si>
    <t>No new Jobs or Job Losses</t>
  </si>
  <si>
    <t>&gt; 3% increase New Jobs Expected</t>
  </si>
  <si>
    <t>Services available [muni 100%; county 20% of area]</t>
  </si>
  <si>
    <t>Range</t>
  </si>
  <si>
    <t>High</t>
  </si>
  <si>
    <t>Low</t>
  </si>
  <si>
    <t>None</t>
  </si>
  <si>
    <t>Macro Change in Accessibility</t>
  </si>
  <si>
    <t>38 - 49</t>
  </si>
  <si>
    <t>26 - 37</t>
  </si>
  <si>
    <t>15 - 25</t>
  </si>
  <si>
    <t>4 - 14</t>
  </si>
  <si>
    <t>-7 - 3</t>
  </si>
  <si>
    <t>Alternatives Screening Estimation Calculator</t>
  </si>
  <si>
    <t>Medium-High</t>
  </si>
  <si>
    <t>Medium</t>
  </si>
  <si>
    <t>Medium-Low</t>
  </si>
  <si>
    <t>40% or greater of available land*</t>
  </si>
  <si>
    <t>0 - 9% of available land*</t>
  </si>
  <si>
    <t>*Refer to Product 3 Procedure for rating descriptions</t>
  </si>
  <si>
    <t xml:space="preserve">Scope of Trans. Plan Investments </t>
  </si>
  <si>
    <t xml:space="preserve">Market for Development </t>
  </si>
  <si>
    <t xml:space="preserve">Notable Environmental Features </t>
  </si>
  <si>
    <t>Scope of Trans Plan Investments</t>
  </si>
  <si>
    <t>Notable Feature(s): Abundant / More Sensitive</t>
  </si>
  <si>
    <t>Notable Feature(s): Minimal / Less Sensitive</t>
  </si>
  <si>
    <t>Limited or no service available now or in future</t>
  </si>
  <si>
    <r>
      <t>Product 3: CTP - ICE Screening Matrix for Indirect Effects, Plan-Level:</t>
    </r>
    <r>
      <rPr>
        <b/>
        <sz val="16"/>
        <color rgb="FFFF0000"/>
        <rFont val="Times New Roman"/>
        <family val="1"/>
      </rPr>
      <t xml:space="preserve"> XXX </t>
    </r>
    <r>
      <rPr>
        <b/>
        <sz val="16"/>
        <rFont val="Times New Roman"/>
        <family val="1"/>
      </rPr>
      <t>CTP Study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</si>
</sst>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\X;_(* \(#,##0.00\);_(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b/>
      <sz val="16"/>
      <color indexed="14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57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0" borderId="0" xfId="0" applyFont="1"/>
    <xf numFmtId="16" fontId="16" fillId="0" borderId="0" xfId="0" quotePrefix="1" applyNumberFormat="1" applyFont="1"/>
    <xf numFmtId="0" fontId="16" fillId="0" borderId="0" xfId="0" quotePrefix="1" applyFont="1"/>
    <xf numFmtId="0" fontId="10" fillId="0" borderId="0" xfId="0" applyFont="1" applyAlignment="1"/>
    <xf numFmtId="0" fontId="1" fillId="0" borderId="0" xfId="0" applyFont="1"/>
    <xf numFmtId="0" fontId="14" fillId="0" borderId="0" xfId="0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Border="1"/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1" fillId="0" borderId="18" xfId="0" applyFont="1" applyBorder="1"/>
    <xf numFmtId="0" fontId="1" fillId="0" borderId="18" xfId="0" applyFont="1" applyBorder="1" applyAlignment="1">
      <alignment horizontal="center" wrapText="1"/>
    </xf>
    <xf numFmtId="0" fontId="11" fillId="0" borderId="19" xfId="0" applyFont="1" applyBorder="1"/>
    <xf numFmtId="0" fontId="12" fillId="2" borderId="22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6" name="AutoShape 20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7" name="AutoShape 21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8" name="Line 22"/>
        <xdr:cNvSpPr>
          <a:spLocks noChangeShapeType="1"/>
        </xdr:cNvSpPr>
      </xdr:nvSpPr>
      <xdr:spPr bwMode="auto">
        <a:xfrm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9" name="Line 23"/>
        <xdr:cNvSpPr>
          <a:spLocks noChangeShapeType="1"/>
        </xdr:cNvSpPr>
      </xdr:nvSpPr>
      <xdr:spPr bwMode="auto">
        <a:xfrm flipV="1"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483577</xdr:colOff>
      <xdr:row>1</xdr:row>
      <xdr:rowOff>51288</xdr:rowOff>
    </xdr:from>
    <xdr:to>
      <xdr:col>14</xdr:col>
      <xdr:colOff>7327</xdr:colOff>
      <xdr:row>2</xdr:row>
      <xdr:rowOff>359019</xdr:rowOff>
    </xdr:to>
    <xdr:grpSp>
      <xdr:nvGrpSpPr>
        <xdr:cNvPr id="9" name="Group 8"/>
        <xdr:cNvGrpSpPr/>
      </xdr:nvGrpSpPr>
      <xdr:grpSpPr>
        <a:xfrm>
          <a:off x="14747265" y="217976"/>
          <a:ext cx="3274218" cy="688731"/>
          <a:chOff x="11968006" y="228181"/>
          <a:chExt cx="3265714" cy="688731"/>
        </a:xfrm>
      </xdr:grpSpPr>
      <xdr:cxnSp macro="">
        <xdr:nvCxnSpPr>
          <xdr:cNvPr id="7" name="Straight Arrow Connector 6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" name="TextBox 7"/>
          <xdr:cNvSpPr txBox="1"/>
        </xdr:nvSpPr>
        <xdr:spPr>
          <a:xfrm>
            <a:off x="13770429" y="228181"/>
            <a:ext cx="1463291" cy="688731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Copy &amp;</a:t>
            </a:r>
            <a:r>
              <a:rPr lang="en-US" sz="1100" baseline="0"/>
              <a:t> Paste the table directly into your report.</a:t>
            </a:r>
            <a:endParaRPr lang="en-US" sz="1100"/>
          </a:p>
        </xdr:txBody>
      </xdr:sp>
    </xdr:grpSp>
    <xdr:clientData/>
  </xdr:twoCellAnchor>
  <xdr:twoCellAnchor>
    <xdr:from>
      <xdr:col>10</xdr:col>
      <xdr:colOff>136072</xdr:colOff>
      <xdr:row>15</xdr:row>
      <xdr:rowOff>136071</xdr:rowOff>
    </xdr:from>
    <xdr:to>
      <xdr:col>12</xdr:col>
      <xdr:colOff>1333500</xdr:colOff>
      <xdr:row>18</xdr:row>
      <xdr:rowOff>105833</xdr:rowOff>
    </xdr:to>
    <xdr:grpSp>
      <xdr:nvGrpSpPr>
        <xdr:cNvPr id="22" name="Group 21"/>
        <xdr:cNvGrpSpPr/>
      </xdr:nvGrpSpPr>
      <xdr:grpSpPr>
        <a:xfrm>
          <a:off x="13006728" y="6863102"/>
          <a:ext cx="3281022" cy="1731887"/>
          <a:chOff x="11968006" y="228181"/>
          <a:chExt cx="3265714" cy="835760"/>
        </a:xfrm>
      </xdr:grpSpPr>
      <xdr:cxnSp macro="">
        <xdr:nvCxnSpPr>
          <xdr:cNvPr id="23" name="Straight Arrow Connector 22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4" name="TextBox 23"/>
          <xdr:cNvSpPr txBox="1"/>
        </xdr:nvSpPr>
        <xdr:spPr>
          <a:xfrm>
            <a:off x="13770429" y="228181"/>
            <a:ext cx="1463291" cy="835760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Scoring Matrix - used to compute</a:t>
            </a:r>
            <a:r>
              <a:rPr lang="en-US" sz="1100" baseline="0"/>
              <a:t> the Result.</a:t>
            </a:r>
          </a:p>
          <a:p>
            <a:r>
              <a:rPr lang="en-US" sz="1100" b="1" baseline="0"/>
              <a:t>DO NOT EDIT.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="80" zoomScaleNormal="80" workbookViewId="0">
      <selection activeCell="G7" sqref="G7"/>
    </sheetView>
  </sheetViews>
  <sheetFormatPr defaultRowHeight="12.75" x14ac:dyDescent="0.2"/>
  <cols>
    <col min="1" max="1" width="14.85546875" style="2" customWidth="1"/>
    <col min="2" max="2" width="25.42578125" style="2" customWidth="1"/>
    <col min="3" max="3" width="16.140625" style="2" customWidth="1"/>
    <col min="4" max="4" width="28.28515625" style="1" customWidth="1"/>
    <col min="5" max="5" width="21.7109375" style="1" customWidth="1"/>
    <col min="6" max="8" width="16.7109375" style="1" customWidth="1"/>
    <col min="9" max="9" width="19" style="1" customWidth="1"/>
    <col min="10" max="10" width="17.42578125" style="1" customWidth="1"/>
    <col min="11" max="11" width="20.85546875" style="1" customWidth="1"/>
    <col min="12" max="12" width="10.28515625" style="1" customWidth="1"/>
    <col min="13" max="13" width="24.140625" customWidth="1"/>
    <col min="14" max="14" width="21.85546875" customWidth="1"/>
  </cols>
  <sheetData>
    <row r="1" spans="1:15" ht="13.5" thickBot="1" x14ac:dyDescent="0.25">
      <c r="A1" s="56"/>
      <c r="B1" s="43"/>
      <c r="C1" s="43"/>
      <c r="D1" s="23"/>
      <c r="E1" s="23"/>
      <c r="F1" s="23"/>
      <c r="G1" s="23"/>
      <c r="H1" s="23"/>
      <c r="I1" s="23"/>
      <c r="J1" s="23"/>
      <c r="K1" s="23"/>
      <c r="L1" s="24"/>
    </row>
    <row r="2" spans="1:15" ht="30" customHeight="1" thickBot="1" x14ac:dyDescent="0.35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25"/>
      <c r="M2" s="22"/>
      <c r="N2" s="22"/>
      <c r="O2" s="13"/>
    </row>
    <row r="3" spans="1:15" ht="114" customHeight="1" x14ac:dyDescent="0.25">
      <c r="A3" s="39" t="s">
        <v>0</v>
      </c>
      <c r="B3" s="54" t="s">
        <v>38</v>
      </c>
      <c r="C3" s="54" t="s">
        <v>25</v>
      </c>
      <c r="D3" s="45" t="s">
        <v>14</v>
      </c>
      <c r="E3" s="46" t="s">
        <v>15</v>
      </c>
      <c r="F3" s="46" t="s">
        <v>13</v>
      </c>
      <c r="G3" s="46" t="s">
        <v>1</v>
      </c>
      <c r="H3" s="47" t="s">
        <v>39</v>
      </c>
      <c r="I3" s="45" t="s">
        <v>3</v>
      </c>
      <c r="J3" s="15" t="s">
        <v>40</v>
      </c>
      <c r="K3" s="35" t="s">
        <v>17</v>
      </c>
      <c r="L3" s="26"/>
      <c r="M3" s="7" t="s">
        <v>16</v>
      </c>
    </row>
    <row r="4" spans="1:15" ht="60" customHeight="1" x14ac:dyDescent="0.25">
      <c r="A4" s="40" t="s">
        <v>10</v>
      </c>
      <c r="B4" s="48" t="s">
        <v>22</v>
      </c>
      <c r="C4" s="48" t="s">
        <v>22</v>
      </c>
      <c r="D4" s="48" t="s">
        <v>4</v>
      </c>
      <c r="E4" s="48" t="s">
        <v>19</v>
      </c>
      <c r="F4" s="48" t="s">
        <v>35</v>
      </c>
      <c r="G4" s="48" t="s">
        <v>20</v>
      </c>
      <c r="H4" s="48" t="s">
        <v>5</v>
      </c>
      <c r="I4" s="48" t="s">
        <v>8</v>
      </c>
      <c r="J4" s="16" t="s">
        <v>42</v>
      </c>
      <c r="K4" s="36"/>
      <c r="L4" s="27"/>
      <c r="N4" s="21" t="s">
        <v>21</v>
      </c>
    </row>
    <row r="5" spans="1:15" ht="36.75" customHeight="1" x14ac:dyDescent="0.2">
      <c r="A5" s="55" t="s">
        <v>22</v>
      </c>
      <c r="B5" s="51"/>
      <c r="C5" s="51"/>
      <c r="D5" s="51"/>
      <c r="E5" s="51"/>
      <c r="F5" s="51"/>
      <c r="G5" s="51"/>
      <c r="H5" s="51"/>
      <c r="I5" s="52"/>
      <c r="J5" s="53"/>
      <c r="K5" s="37" t="str">
        <f>IF(M5=1,"Indirect Effects Expected","")</f>
        <v/>
      </c>
      <c r="L5" s="28"/>
      <c r="M5" s="14">
        <f>IF(K$22&gt;37,1,)</f>
        <v>0</v>
      </c>
      <c r="N5" s="17" t="s">
        <v>26</v>
      </c>
    </row>
    <row r="6" spans="1:15" ht="30" customHeight="1" x14ac:dyDescent="0.2">
      <c r="A6" s="55" t="s">
        <v>32</v>
      </c>
      <c r="B6" s="51"/>
      <c r="C6" s="51"/>
      <c r="D6" s="51"/>
      <c r="E6" s="51"/>
      <c r="F6" s="51"/>
      <c r="G6" s="51"/>
      <c r="H6" s="51"/>
      <c r="I6" s="52"/>
      <c r="J6" s="53"/>
      <c r="K6" s="37" t="str">
        <f>IF(M6=1,"Likely Indirect Effects","")</f>
        <v/>
      </c>
      <c r="L6" s="28"/>
      <c r="M6" s="14">
        <f>IF(AND(25&lt;K$22, K$22&lt;38),1,0)</f>
        <v>0</v>
      </c>
      <c r="N6" s="19" t="s">
        <v>27</v>
      </c>
    </row>
    <row r="7" spans="1:15" ht="30" customHeight="1" x14ac:dyDescent="0.2">
      <c r="A7" s="55" t="s">
        <v>33</v>
      </c>
      <c r="B7" s="51"/>
      <c r="C7" s="51"/>
      <c r="D7" s="51"/>
      <c r="E7" s="51"/>
      <c r="F7" s="51"/>
      <c r="G7" s="51"/>
      <c r="H7" s="51"/>
      <c r="I7" s="52"/>
      <c r="J7" s="53"/>
      <c r="K7" s="37" t="str">
        <f>IF(M7=1,"Possible Indirect Effects","")</f>
        <v/>
      </c>
      <c r="L7" s="28"/>
      <c r="M7" s="14">
        <f>IF(AND(14&lt;K$22,K$22&lt;26),1,0)</f>
        <v>0</v>
      </c>
      <c r="N7" s="18" t="s">
        <v>28</v>
      </c>
    </row>
    <row r="8" spans="1:15" ht="30" customHeight="1" x14ac:dyDescent="0.2">
      <c r="A8" s="55" t="s">
        <v>34</v>
      </c>
      <c r="B8" s="51"/>
      <c r="C8" s="51"/>
      <c r="D8" s="51"/>
      <c r="E8" s="51"/>
      <c r="F8" s="51"/>
      <c r="G8" s="51"/>
      <c r="H8" s="51"/>
      <c r="I8" s="52"/>
      <c r="J8" s="53"/>
      <c r="K8" s="37" t="str">
        <f>IF(M8=1,"Indirect Effects Unlikely","")</f>
        <v/>
      </c>
      <c r="L8" s="28"/>
      <c r="M8" s="14">
        <f>IF(AND(3&lt;K$22, K$22&lt;15),1,0)</f>
        <v>0</v>
      </c>
      <c r="N8" s="18" t="s">
        <v>29</v>
      </c>
    </row>
    <row r="9" spans="1:15" ht="42" customHeight="1" x14ac:dyDescent="0.2">
      <c r="A9" s="55" t="s">
        <v>23</v>
      </c>
      <c r="B9" s="51"/>
      <c r="C9" s="51"/>
      <c r="D9" s="51"/>
      <c r="E9" s="51"/>
      <c r="F9" s="51"/>
      <c r="G9" s="51"/>
      <c r="H9" s="51"/>
      <c r="I9" s="52"/>
      <c r="J9" s="53"/>
      <c r="K9" s="37" t="str">
        <f>IF(M9=1,"Indirect Effects Not Anticipated","")</f>
        <v>Indirect Effects Not Anticipated</v>
      </c>
      <c r="L9" s="28"/>
      <c r="M9" s="14">
        <f>IF(K$22&lt;4,1,)</f>
        <v>1</v>
      </c>
      <c r="N9" s="19" t="s">
        <v>30</v>
      </c>
    </row>
    <row r="10" spans="1:15" ht="59.25" customHeight="1" thickBot="1" x14ac:dyDescent="0.25">
      <c r="A10" s="41" t="s">
        <v>11</v>
      </c>
      <c r="B10" s="49" t="s">
        <v>23</v>
      </c>
      <c r="C10" s="49" t="s">
        <v>24</v>
      </c>
      <c r="D10" s="49" t="s">
        <v>12</v>
      </c>
      <c r="E10" s="49" t="s">
        <v>18</v>
      </c>
      <c r="F10" s="50" t="s">
        <v>36</v>
      </c>
      <c r="G10" s="49" t="s">
        <v>44</v>
      </c>
      <c r="H10" s="49" t="s">
        <v>6</v>
      </c>
      <c r="I10" s="50" t="s">
        <v>7</v>
      </c>
      <c r="J10" s="42" t="s">
        <v>43</v>
      </c>
      <c r="K10" s="38"/>
      <c r="L10" s="27"/>
    </row>
    <row r="11" spans="1:15" ht="18" customHeight="1" x14ac:dyDescent="0.25">
      <c r="A11" s="3" t="s">
        <v>9</v>
      </c>
      <c r="B11" s="61" t="s">
        <v>37</v>
      </c>
      <c r="C11" s="61"/>
      <c r="D11" s="61"/>
      <c r="E11" s="10"/>
      <c r="F11" s="4" t="s">
        <v>9</v>
      </c>
      <c r="G11" s="4"/>
      <c r="H11" s="6" t="s">
        <v>9</v>
      </c>
      <c r="I11" s="10"/>
      <c r="J11" s="5" t="s">
        <v>9</v>
      </c>
      <c r="K11" s="6" t="s">
        <v>9</v>
      </c>
      <c r="L11" s="29"/>
      <c r="M11" s="6"/>
    </row>
    <row r="12" spans="1:15" ht="18" customHeight="1" thickBot="1" x14ac:dyDescent="0.3">
      <c r="A12" s="44"/>
      <c r="B12" s="44"/>
      <c r="C12" s="44"/>
      <c r="D12" s="30"/>
      <c r="E12" s="31"/>
      <c r="F12" s="32"/>
      <c r="G12" s="32"/>
      <c r="H12" s="30"/>
      <c r="I12" s="31"/>
      <c r="J12" s="33"/>
      <c r="K12" s="30"/>
      <c r="L12" s="34"/>
      <c r="M12" s="6"/>
    </row>
    <row r="13" spans="1:15" ht="18" customHeight="1" x14ac:dyDescent="0.25">
      <c r="A13" s="3"/>
      <c r="B13" s="3"/>
      <c r="C13" s="3"/>
      <c r="D13" s="6"/>
      <c r="E13" s="10"/>
      <c r="F13" s="4"/>
      <c r="G13" s="4"/>
      <c r="H13" s="6"/>
      <c r="I13" s="10"/>
      <c r="J13" s="5"/>
      <c r="K13" s="6"/>
      <c r="L13" s="6"/>
      <c r="M13" s="6"/>
    </row>
    <row r="14" spans="1:15" ht="18" customHeight="1" x14ac:dyDescent="0.25">
      <c r="A14" s="3"/>
      <c r="B14" s="3"/>
      <c r="C14" s="3"/>
      <c r="D14" s="6"/>
      <c r="E14" s="10"/>
      <c r="F14" s="4"/>
      <c r="G14" s="4"/>
      <c r="H14" s="6"/>
      <c r="I14" s="10"/>
      <c r="J14" s="5"/>
      <c r="K14" s="6"/>
      <c r="L14" s="6"/>
      <c r="M14" s="6"/>
    </row>
    <row r="15" spans="1:15" x14ac:dyDescent="0.2">
      <c r="A15" s="12"/>
      <c r="B15" s="12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5" ht="18.75" x14ac:dyDescent="0.3">
      <c r="A16" s="57" t="s">
        <v>31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5" ht="106.5" customHeight="1" x14ac:dyDescent="0.2">
      <c r="A17" s="8" t="s">
        <v>9</v>
      </c>
      <c r="B17" s="8" t="s">
        <v>41</v>
      </c>
      <c r="C17" s="8" t="s">
        <v>25</v>
      </c>
      <c r="D17" s="8" t="s">
        <v>14</v>
      </c>
      <c r="E17" s="8" t="s">
        <v>15</v>
      </c>
      <c r="F17" s="8" t="s">
        <v>13</v>
      </c>
      <c r="G17" s="8" t="s">
        <v>1</v>
      </c>
      <c r="H17" s="8" t="s">
        <v>2</v>
      </c>
      <c r="I17" s="8" t="s">
        <v>3</v>
      </c>
      <c r="J17" s="8" t="str">
        <f>J3</f>
        <v xml:space="preserve">Notable Environmental Features </v>
      </c>
      <c r="K17"/>
      <c r="L17"/>
    </row>
    <row r="18" spans="1:15" x14ac:dyDescent="0.2">
      <c r="A18"/>
      <c r="B18" s="13">
        <f>IF(COUNTBLANK(B5),0,10)</f>
        <v>0</v>
      </c>
      <c r="C18" s="13">
        <f>IF(COUNTBLANK(C5),0,10)</f>
        <v>0</v>
      </c>
      <c r="D18" s="13">
        <f>IF(COUNTBLANK(D5),0,4)</f>
        <v>0</v>
      </c>
      <c r="E18" s="13">
        <f>IF(COUNTBLANK(E5),0,3)</f>
        <v>0</v>
      </c>
      <c r="F18" s="13">
        <f>IF(COUNTBLANK(F5),0,3)</f>
        <v>0</v>
      </c>
      <c r="G18" s="13">
        <f>IF(COUNTBLANK(G5),0,4)</f>
        <v>0</v>
      </c>
      <c r="H18" s="13">
        <f>IF(COUNTBLANK(H5),0,3)</f>
        <v>0</v>
      </c>
      <c r="I18" s="13">
        <f>IF(COUNTBLANK(I5),0,4)</f>
        <v>0</v>
      </c>
      <c r="J18" s="13">
        <f>IF(COUNTBLANK(J5),0,8)</f>
        <v>0</v>
      </c>
      <c r="K18"/>
      <c r="L18"/>
    </row>
    <row r="19" spans="1:15" x14ac:dyDescent="0.2">
      <c r="A19"/>
      <c r="B19" s="13">
        <f>IF(COUNTBLANK(B6),0,8)</f>
        <v>0</v>
      </c>
      <c r="C19" s="13">
        <f>IF(COUNTBLANK(C6),0,8)</f>
        <v>0</v>
      </c>
      <c r="D19" s="13">
        <f>IF(COUNTBLANK(D6),0,3)</f>
        <v>0</v>
      </c>
      <c r="E19" s="13">
        <f>IF(COUNTBLANK(E6),0,2)</f>
        <v>0</v>
      </c>
      <c r="F19" s="13">
        <f>IF(COUNTBLANK(F6),0,2)</f>
        <v>0</v>
      </c>
      <c r="G19" s="13">
        <f>IF(COUNTBLANK(G6),0,3)</f>
        <v>0</v>
      </c>
      <c r="H19" s="13">
        <f>IF(COUNTBLANK(H6),0,2)</f>
        <v>0</v>
      </c>
      <c r="I19" s="13">
        <f>IF(COUNTBLANK(I6),0,3)</f>
        <v>0</v>
      </c>
      <c r="J19" s="13">
        <f>IF(COUNTBLANK(J6),0,6)</f>
        <v>0</v>
      </c>
      <c r="K19"/>
      <c r="L19"/>
    </row>
    <row r="20" spans="1:15" x14ac:dyDescent="0.2">
      <c r="A20"/>
      <c r="B20" s="13">
        <f>IF(COUNTBLANK(B7),0,4)</f>
        <v>0</v>
      </c>
      <c r="C20" s="13">
        <f>IF(COUNTBLANK(C7),0,5)</f>
        <v>0</v>
      </c>
      <c r="D20" s="13">
        <f t="shared" ref="D20:H21" si="0">IF(COUNTBLANK(D7),0,1)</f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>IF(COUNTBLANK(I7),0,2)</f>
        <v>0</v>
      </c>
      <c r="J20" s="13">
        <f>IF(COUNTBLANK(J7),0,3)</f>
        <v>0</v>
      </c>
      <c r="K20"/>
      <c r="L20"/>
    </row>
    <row r="21" spans="1:15" x14ac:dyDescent="0.2">
      <c r="A21"/>
      <c r="B21" s="13">
        <f>IF(COUNTBLANK(B8),0,2)</f>
        <v>0</v>
      </c>
      <c r="C21" s="13">
        <f>IF(COUNTBLANK(C8),0,2)</f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>IF(COUNTBLANK(I8),0,1)</f>
        <v>0</v>
      </c>
      <c r="J21" s="13">
        <f>IF(COUNTBLANK(J8),0,1)</f>
        <v>0</v>
      </c>
      <c r="K21"/>
      <c r="L21"/>
    </row>
    <row r="22" spans="1:15" x14ac:dyDescent="0.2">
      <c r="A22"/>
      <c r="B22" s="13">
        <f>IF(COUNTBLANK(B9),0,-2)</f>
        <v>0</v>
      </c>
      <c r="C22" s="13">
        <f>IF(COUNTBLANK(C9),0,-3)</f>
        <v>0</v>
      </c>
      <c r="D22" s="13">
        <f>IF(COUNTBLANK(D9),0,0)</f>
        <v>0</v>
      </c>
      <c r="E22" s="13">
        <f>IF(COUNTBLANK(E9),0,0)</f>
        <v>0</v>
      </c>
      <c r="F22" s="13">
        <f>IF(COUNTBLANK(F9),0,0)</f>
        <v>0</v>
      </c>
      <c r="G22" s="13">
        <f>IF(COUNTBLANK(G9),0,0)</f>
        <v>0</v>
      </c>
      <c r="H22" s="13">
        <f>IF(COUNTBLANK(H9),0,0)</f>
        <v>0</v>
      </c>
      <c r="I22" s="13">
        <f>IF(COUNTBLANK(I9),0,-1)</f>
        <v>0</v>
      </c>
      <c r="J22" s="13">
        <f>IF(COUNTBLANK(J9),0,-1)</f>
        <v>0</v>
      </c>
      <c r="K22" s="21">
        <f>SUM(B18:J22)</f>
        <v>0</v>
      </c>
      <c r="L22" s="21"/>
      <c r="O22" s="17"/>
    </row>
    <row r="23" spans="1:15" ht="15.75" x14ac:dyDescent="0.2">
      <c r="A23"/>
      <c r="B23"/>
      <c r="C23"/>
      <c r="D23" s="11"/>
      <c r="E23" s="9"/>
      <c r="F23" s="10"/>
      <c r="G23" s="10"/>
      <c r="H23" s="9"/>
      <c r="I23" s="9"/>
      <c r="J23" s="9"/>
      <c r="K23" s="9"/>
      <c r="L23" s="9"/>
    </row>
    <row r="24" spans="1:15" ht="14.2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</sheetData>
  <customSheetViews>
    <customSheetView guid="{00A9ACAB-CBF9-417A-ADF1-9B826D40D762}" scale="75" showPageBreaks="1" fitToPage="1" printArea="1">
      <selection activeCell="F3" sqref="F3"/>
      <pageMargins left="0.75" right="0.75" top="1" bottom="1" header="0.5" footer="0.5"/>
      <pageSetup scale="56" orientation="landscape" r:id="rId1"/>
      <headerFooter alignWithMargins="0"/>
    </customSheetView>
    <customSheetView guid="{03D55098-D287-4D80-8821-0B7C598C81B3}" scale="75" showPageBreaks="1" fitToPage="1" printArea="1">
      <selection activeCell="M8" sqref="M8"/>
      <pageMargins left="0.75" right="0.75" top="1" bottom="1" header="0.5" footer="0.5"/>
      <pageSetup scale="57" orientation="landscape" r:id="rId2"/>
      <headerFooter alignWithMargins="0"/>
    </customSheetView>
  </customSheetViews>
  <mergeCells count="3">
    <mergeCell ref="A16:M16"/>
    <mergeCell ref="A2:K2"/>
    <mergeCell ref="B11:D11"/>
  </mergeCells>
  <phoneticPr fontId="15" type="noConversion"/>
  <pageMargins left="0.75" right="0.75" top="1" bottom="1" header="0.5" footer="0.5"/>
  <pageSetup scale="56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D23" sqref="D23"/>
    </sheetView>
  </sheetViews>
  <sheetFormatPr defaultRowHeight="12.75" x14ac:dyDescent="0.2"/>
  <cols>
    <col min="1" max="1" width="12.7109375" customWidth="1"/>
    <col min="2" max="2" width="21.7109375" customWidth="1"/>
    <col min="3" max="3" width="21" customWidth="1"/>
    <col min="4" max="8" width="21.7109375" customWidth="1"/>
    <col min="9" max="9" width="20.85546875" customWidth="1"/>
    <col min="10" max="10" width="18.28515625" customWidth="1"/>
    <col min="11" max="11" width="21.7109375" customWidth="1"/>
    <col min="12" max="12" width="20.85546875" customWidth="1"/>
    <col min="13" max="13" width="18.28515625" customWidth="1"/>
    <col min="14" max="14" width="16.7109375" customWidth="1"/>
  </cols>
  <sheetData/>
  <customSheetViews>
    <customSheetView guid="{00A9ACAB-CBF9-417A-ADF1-9B826D40D762}" scale="75" fitToPage="1">
      <selection activeCell="D23" sqref="D23"/>
      <pageMargins left="0.75" right="0.75" top="1" bottom="1" header="0.5" footer="0.5"/>
      <pageSetup orientation="landscape" r:id="rId1"/>
      <headerFooter alignWithMargins="0"/>
    </customSheetView>
    <customSheetView guid="{03D55098-D287-4D80-8821-0B7C598C81B3}" scale="75" showPageBreaks="1" fitToPage="1">
      <selection activeCell="D23" sqref="D23"/>
      <pageMargins left="0.75" right="0.75" top="1" bottom="1" header="0.5" footer="0.5"/>
      <pageSetup orientation="landscape" r:id="rId2"/>
      <headerFooter alignWithMargins="0"/>
    </customSheetView>
  </customSheetViews>
  <phoneticPr fontId="15" type="noConversion"/>
  <pageMargins left="0.75" right="0.75" top="1" bottom="1" header="0.5" footer="0.5"/>
  <pageSetup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00A9ACAB-CBF9-417A-ADF1-9B826D40D762}">
      <pageMargins left="0.7" right="0.7" top="0.75" bottom="0.75" header="0.3" footer="0.3"/>
    </customSheetView>
    <customSheetView guid="{03D55098-D287-4D80-8821-0B7C598C81B3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Info xmlns="59333341-5204-405b-b012-05cc9ac45583">Indirect and Cumulative Effects</Type_x0020_of_x0020_Info>
    <Page xmlns="59333341-5204-405b-b012-05cc9ac45583" xsi:nil="true"/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C27CF04D7F43BCABB84F7A93B0C3" ma:contentTypeVersion="11" ma:contentTypeDescription="Create a new document." ma:contentTypeScope="" ma:versionID="10be433d0f248f756cf83ea33d1f66c5">
  <xsd:schema xmlns:xsd="http://www.w3.org/2001/XMLSchema" xmlns:xs="http://www.w3.org/2001/XMLSchema" xmlns:p="http://schemas.microsoft.com/office/2006/metadata/properties" xmlns:ns1="http://schemas.microsoft.com/sharepoint/v3" xmlns:ns2="59333341-5204-405b-b012-05cc9ac45583" xmlns:ns3="16f00c2e-ac5c-418b-9f13-a0771dbd417d" targetNamespace="http://schemas.microsoft.com/office/2006/metadata/properties" ma:root="true" ma:fieldsID="fa7c6e097ff82dce8fe7c3a032664537" ns1:_="" ns2:_="" ns3:_="">
    <xsd:import namespace="http://schemas.microsoft.com/sharepoint/v3"/>
    <xsd:import namespace="59333341-5204-405b-b012-05cc9ac4558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Type_x0020_of_x0020_Info" minOccurs="0"/>
                <xsd:element ref="ns2:Page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3341-5204-405b-b012-05cc9ac45583" elementFormDefault="qualified">
    <xsd:import namespace="http://schemas.microsoft.com/office/2006/documentManagement/types"/>
    <xsd:import namespace="http://schemas.microsoft.com/office/infopath/2007/PartnerControls"/>
    <xsd:element name="Type_x0020_of_x0020_Info" ma:index="8" nillable="true" ma:displayName="Type of Info" ma:format="RadioButtons" ma:internalName="Type_x0020_of_x0020_Info">
      <xsd:simpleType>
        <xsd:union memberTypes="dms:Text">
          <xsd:simpleType>
            <xsd:restriction base="dms:Choice">
              <xsd:enumeration value="CTP"/>
              <xsd:enumeration value="Integration General Information"/>
              <xsd:enumeration value="Integration Linkages"/>
              <xsd:enumeration value="MPO-RPO"/>
              <xsd:enumeration value="Problem Statement"/>
              <xsd:enumeration value="Quick Links"/>
              <xsd:enumeration value="Profile Sheets"/>
              <xsd:enumeration value="Meetings"/>
            </xsd:restriction>
          </xsd:simpleType>
        </xsd:union>
      </xsd:simpleType>
    </xsd:element>
    <xsd:element name="Page" ma:index="10" nillable="true" ma:displayName="Page/Order" ma:internalName="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40337B18-16CC-4DA6-9DB6-D3BBB5D5A811}"/>
</file>

<file path=customXml/itemProps2.xml><?xml version="1.0" encoding="utf-8"?>
<ds:datastoreItem xmlns:ds="http://schemas.openxmlformats.org/officeDocument/2006/customXml" ds:itemID="{5AE0046D-DCC4-4381-BC03-48D3F329768A}"/>
</file>

<file path=customXml/itemProps3.xml><?xml version="1.0" encoding="utf-8"?>
<ds:datastoreItem xmlns:ds="http://schemas.openxmlformats.org/officeDocument/2006/customXml" ds:itemID="{88CD45C2-1087-450C-8713-974658AADCA4}"/>
</file>

<file path=customXml/itemProps4.xml><?xml version="1.0" encoding="utf-8"?>
<ds:datastoreItem xmlns:ds="http://schemas.openxmlformats.org/officeDocument/2006/customXml" ds:itemID="{DED9F712-3203-4BAF-8092-03072D1C2C90}"/>
</file>

<file path=customXml/itemProps5.xml><?xml version="1.0" encoding="utf-8"?>
<ds:datastoreItem xmlns:ds="http://schemas.openxmlformats.org/officeDocument/2006/customXml" ds:itemID="{98E86F43-95D3-4067-9ADE-938F56BC9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Scenario Indirect Effects </vt:lpstr>
      <vt:lpstr>Sheet2</vt:lpstr>
      <vt:lpstr>Sheet3</vt:lpstr>
      <vt:lpstr>'Scenario Indirect Effects '!Print_Area</vt:lpstr>
    </vt:vector>
  </TitlesOfParts>
  <Company>NCDOT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3 Indirect Effects Matrix- Plan Level</dc:title>
  <dc:creator>sdavent</dc:creator>
  <dc:description/>
  <cp:lastModifiedBy>Cook, Alena R</cp:lastModifiedBy>
  <cp:lastPrinted>2013-07-19T03:09:10Z</cp:lastPrinted>
  <dcterms:created xsi:type="dcterms:W3CDTF">2006-12-20T14:23:02Z</dcterms:created>
  <dcterms:modified xsi:type="dcterms:W3CDTF">2016-06-26T16:26:19Z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0x0101006E40C27CF04D7F43BCABB84F7A93B0C3</vt:lpwstr>
  </property>
  <property fmtid="{D5CDD505-2E9C-101B-9397-08002B2CF9AE}" pid="3" name="Order">
    <vt:r8>25400</vt:r8>
  </property>
</Properties>
</file>